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월보\about(사전정보공개)\"/>
    </mc:Choice>
  </mc:AlternateContent>
  <bookViews>
    <workbookView xWindow="0" yWindow="0" windowWidth="12810" windowHeight="11295" tabRatio="894"/>
  </bookViews>
  <sheets>
    <sheet name="1. 정비 실적" sheetId="10" r:id="rId1"/>
    <sheet name="2. 행정처분 실적" sheetId="13" r:id="rId2"/>
    <sheet name="3. 수거보상제 실적" sheetId="24" r:id="rId3"/>
    <sheet name="4. 모니터단 실적" sheetId="17" r:id="rId4"/>
    <sheet name="5. 홍보실적" sheetId="14" r:id="rId5"/>
    <sheet name="6. 합동단속 실적" sheetId="20" r:id="rId6"/>
    <sheet name="7. 광고물 등 운영현황" sheetId="19" r:id="rId7"/>
    <sheet name="8. 옥외광고발전기금 현황" sheetId="26" r:id="rId8"/>
    <sheet name="9. 옥외광고물 허가 신고 등" sheetId="25" r:id="rId9"/>
    <sheet name="10.청정지역" sheetId="27" r:id="rId10"/>
    <sheet name="11.자동전화서비스" sheetId="28" r:id="rId11"/>
  </sheets>
  <definedNames>
    <definedName name="_xlnm.Print_Area" localSheetId="0">'1. 정비 실적'!$A$1:$AB$19</definedName>
    <definedName name="_xlnm.Print_Area" localSheetId="10">'11.자동전화서비스'!$A$1:$J$20</definedName>
    <definedName name="_xlnm.Print_Area" localSheetId="1">'2. 행정처분 실적'!$A$1:$W$20</definedName>
    <definedName name="_xlnm.Print_Area" localSheetId="4">'5. 홍보실적'!$A$1:$E$18</definedName>
    <definedName name="_xlnm.Print_Area" localSheetId="5">'6. 합동단속 실적'!$A$1:$Q$19</definedName>
    <definedName name="_xlnm.Print_Area" localSheetId="7">'8. 옥외광고발전기금 현황'!$A$1:$O$38</definedName>
    <definedName name="선택" localSheetId="7">'8. 옥외광고발전기금 현황'!$A$29:$A$29</definedName>
    <definedName name="선택">#REF!</definedName>
  </definedNames>
  <calcPr calcId="152511"/>
</workbook>
</file>

<file path=xl/calcChain.xml><?xml version="1.0" encoding="utf-8"?>
<calcChain xmlns="http://schemas.openxmlformats.org/spreadsheetml/2006/main">
  <c r="H13" i="13" l="1"/>
  <c r="M29" i="24" l="1"/>
  <c r="M30" i="24" s="1"/>
  <c r="C12" i="28" l="1"/>
  <c r="C13" i="28"/>
  <c r="C14" i="28"/>
  <c r="C15" i="28"/>
  <c r="C16" i="28"/>
  <c r="C17" i="28"/>
  <c r="C18" i="28"/>
  <c r="C7" i="28"/>
  <c r="C8" i="28"/>
  <c r="C9" i="28"/>
  <c r="C10" i="28"/>
  <c r="C11" i="28"/>
  <c r="M9" i="25" l="1"/>
  <c r="M9" i="13" l="1"/>
  <c r="H9" i="13" l="1"/>
  <c r="D6" i="28"/>
  <c r="J6" i="28" l="1"/>
  <c r="I6" i="28"/>
  <c r="H6" i="28"/>
  <c r="G6" i="28"/>
  <c r="F6" i="28"/>
  <c r="E6" i="28"/>
  <c r="B6" i="28"/>
  <c r="M8" i="25"/>
  <c r="M10" i="25" s="1"/>
  <c r="M11" i="25" s="1"/>
  <c r="M12" i="25" s="1"/>
  <c r="M13" i="25" s="1"/>
  <c r="M14" i="25" s="1"/>
  <c r="M15" i="25" s="1"/>
  <c r="M16" i="25" s="1"/>
  <c r="M17" i="25" s="1"/>
  <c r="M18" i="25" s="1"/>
  <c r="J9" i="25"/>
  <c r="J10" i="25" s="1"/>
  <c r="J11" i="25" s="1"/>
  <c r="J12" i="25" s="1"/>
  <c r="J13" i="25" s="1"/>
  <c r="J14" i="25" s="1"/>
  <c r="J15" i="25" s="1"/>
  <c r="J16" i="25" s="1"/>
  <c r="J17" i="25" s="1"/>
  <c r="J18" i="25" s="1"/>
  <c r="J8" i="25"/>
  <c r="L6" i="20"/>
  <c r="K6" i="20"/>
  <c r="M6" i="20"/>
  <c r="M7" i="24"/>
  <c r="F7" i="13"/>
  <c r="G7" i="13"/>
  <c r="H8" i="13"/>
  <c r="C6" i="28" l="1"/>
  <c r="I18" i="25"/>
  <c r="H7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H19" i="13"/>
  <c r="H18" i="13"/>
  <c r="H17" i="13"/>
  <c r="H16" i="13"/>
  <c r="H15" i="13"/>
  <c r="H14" i="13"/>
  <c r="H12" i="13"/>
  <c r="H11" i="13"/>
  <c r="H10" i="13"/>
  <c r="M19" i="13"/>
  <c r="M18" i="13"/>
  <c r="M17" i="13"/>
  <c r="M16" i="13"/>
  <c r="B16" i="13" s="1"/>
  <c r="M15" i="13"/>
  <c r="M14" i="13"/>
  <c r="M13" i="13"/>
  <c r="M12" i="13"/>
  <c r="M11" i="13"/>
  <c r="M10" i="13"/>
  <c r="M8" i="13"/>
  <c r="B8" i="13" s="1"/>
  <c r="B19" i="13"/>
  <c r="B18" i="13"/>
  <c r="B17" i="13"/>
  <c r="B15" i="13"/>
  <c r="B14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B13" i="13" l="1"/>
  <c r="B12" i="13"/>
  <c r="B11" i="13"/>
  <c r="B10" i="13"/>
  <c r="B9" i="13"/>
  <c r="J27" i="19"/>
  <c r="I27" i="19"/>
  <c r="H27" i="19"/>
  <c r="G27" i="19"/>
  <c r="F27" i="19"/>
  <c r="E27" i="19"/>
  <c r="C10" i="19"/>
  <c r="C11" i="19"/>
  <c r="C12" i="19"/>
  <c r="C8" i="19"/>
  <c r="T17" i="19"/>
  <c r="S17" i="19"/>
  <c r="R17" i="19"/>
  <c r="Q17" i="19"/>
  <c r="P17" i="19"/>
  <c r="O17" i="19"/>
  <c r="M17" i="19"/>
  <c r="L17" i="19"/>
  <c r="K17" i="19"/>
  <c r="J17" i="19"/>
  <c r="I17" i="19"/>
  <c r="H17" i="19"/>
  <c r="G17" i="19"/>
  <c r="F17" i="19"/>
  <c r="E17" i="19"/>
  <c r="X6" i="10" l="1"/>
  <c r="Y6" i="10"/>
  <c r="Z6" i="10"/>
  <c r="E6" i="10"/>
  <c r="F6" i="10"/>
  <c r="G6" i="10"/>
  <c r="H6" i="10"/>
  <c r="I6" i="10"/>
  <c r="J6" i="10"/>
  <c r="K6" i="10"/>
  <c r="L6" i="10"/>
  <c r="M6" i="10"/>
  <c r="N6" i="10"/>
  <c r="O6" i="10"/>
  <c r="P6" i="10"/>
  <c r="D6" i="10"/>
  <c r="C6" i="10" l="1"/>
  <c r="I12" i="25"/>
  <c r="I7" i="25" l="1"/>
  <c r="I8" i="25"/>
  <c r="I9" i="25"/>
  <c r="I10" i="25"/>
  <c r="I11" i="25"/>
  <c r="I13" i="25"/>
  <c r="I14" i="25"/>
  <c r="I15" i="25"/>
  <c r="I16" i="25"/>
  <c r="I17" i="25"/>
  <c r="B37" i="24" l="1"/>
  <c r="B36" i="24"/>
  <c r="B35" i="24"/>
  <c r="B34" i="24"/>
  <c r="B33" i="24"/>
  <c r="B32" i="24"/>
  <c r="B31" i="24"/>
  <c r="B30" i="24"/>
  <c r="B29" i="24"/>
  <c r="B28" i="24"/>
  <c r="B27" i="24"/>
  <c r="B26" i="24"/>
  <c r="L25" i="24"/>
  <c r="K25" i="24"/>
  <c r="H25" i="24"/>
  <c r="G25" i="24"/>
  <c r="F25" i="24"/>
  <c r="E25" i="24"/>
  <c r="D25" i="24"/>
  <c r="C25" i="24"/>
  <c r="B25" i="24" l="1"/>
  <c r="I8" i="26" l="1"/>
  <c r="I9" i="26"/>
  <c r="I10" i="26"/>
  <c r="I11" i="26"/>
  <c r="I12" i="26"/>
  <c r="I13" i="26"/>
  <c r="I14" i="26"/>
  <c r="I15" i="26"/>
  <c r="I16" i="26"/>
  <c r="I17" i="26"/>
  <c r="I18" i="26"/>
  <c r="B8" i="26"/>
  <c r="B9" i="26"/>
  <c r="B10" i="26"/>
  <c r="B11" i="26"/>
  <c r="B12" i="26"/>
  <c r="B13" i="26"/>
  <c r="B14" i="26"/>
  <c r="B15" i="26"/>
  <c r="B16" i="26"/>
  <c r="B17" i="26"/>
  <c r="B18" i="26"/>
  <c r="S8" i="10"/>
  <c r="S9" i="10"/>
  <c r="S10" i="10"/>
  <c r="S11" i="10"/>
  <c r="S12" i="10"/>
  <c r="R12" i="10" s="1"/>
  <c r="S13" i="10"/>
  <c r="S14" i="10"/>
  <c r="S15" i="10"/>
  <c r="S16" i="10"/>
  <c r="S17" i="10"/>
  <c r="S18" i="10"/>
  <c r="S7" i="10"/>
  <c r="I7" i="26" l="1"/>
  <c r="B7" i="26"/>
  <c r="N6" i="26"/>
  <c r="M6" i="26"/>
  <c r="L6" i="26"/>
  <c r="K6" i="26"/>
  <c r="J6" i="26"/>
  <c r="G6" i="26"/>
  <c r="F6" i="26"/>
  <c r="E6" i="26"/>
  <c r="D6" i="26"/>
  <c r="C6" i="26"/>
  <c r="B5" i="14"/>
  <c r="E46" i="27"/>
  <c r="F6" i="24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K46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J46" i="27"/>
  <c r="I46" i="27"/>
  <c r="H46" i="27"/>
  <c r="G46" i="27"/>
  <c r="F46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K20" i="27"/>
  <c r="J20" i="27"/>
  <c r="I20" i="27"/>
  <c r="H20" i="27"/>
  <c r="G20" i="27"/>
  <c r="F20" i="27"/>
  <c r="E20" i="27"/>
  <c r="D15" i="27"/>
  <c r="D14" i="27"/>
  <c r="D13" i="27"/>
  <c r="D12" i="27"/>
  <c r="D11" i="27"/>
  <c r="D10" i="27"/>
  <c r="D9" i="27"/>
  <c r="D8" i="27"/>
  <c r="D7" i="27"/>
  <c r="D6" i="27"/>
  <c r="K5" i="27"/>
  <c r="J5" i="27"/>
  <c r="I5" i="27"/>
  <c r="H5" i="27"/>
  <c r="G5" i="27"/>
  <c r="F5" i="27"/>
  <c r="E5" i="27"/>
  <c r="D46" i="27" l="1"/>
  <c r="B6" i="26"/>
  <c r="I6" i="26"/>
  <c r="D20" i="27"/>
  <c r="D5" i="27"/>
  <c r="B8" i="17" l="1"/>
  <c r="B9" i="17"/>
  <c r="B10" i="17"/>
  <c r="B11" i="17"/>
  <c r="B12" i="17"/>
  <c r="B13" i="17"/>
  <c r="B14" i="17"/>
  <c r="B15" i="17"/>
  <c r="B16" i="17"/>
  <c r="B17" i="17"/>
  <c r="B18" i="17"/>
  <c r="B7" i="17" l="1"/>
  <c r="U7" i="13" l="1"/>
  <c r="T7" i="13"/>
  <c r="S7" i="13"/>
  <c r="K7" i="13"/>
  <c r="J7" i="13"/>
  <c r="I7" i="13"/>
  <c r="P6" i="20" l="1"/>
  <c r="D8" i="25" l="1"/>
  <c r="D9" i="25"/>
  <c r="D10" i="25"/>
  <c r="D11" i="25"/>
  <c r="D12" i="25"/>
  <c r="D13" i="25"/>
  <c r="D14" i="25"/>
  <c r="D15" i="25"/>
  <c r="D16" i="25"/>
  <c r="C8" i="25"/>
  <c r="C9" i="25"/>
  <c r="C10" i="25"/>
  <c r="C11" i="25"/>
  <c r="C12" i="25"/>
  <c r="C13" i="25"/>
  <c r="C14" i="25"/>
  <c r="C15" i="25"/>
  <c r="C16" i="25"/>
  <c r="N7" i="13"/>
  <c r="D17" i="25"/>
  <c r="D18" i="25"/>
  <c r="C17" i="25"/>
  <c r="C18" i="25"/>
  <c r="E7" i="19" l="1"/>
  <c r="F7" i="19"/>
  <c r="G7" i="19"/>
  <c r="C7" i="19"/>
  <c r="G6" i="20"/>
  <c r="H6" i="20"/>
  <c r="I6" i="20"/>
  <c r="J6" i="20"/>
  <c r="D6" i="20"/>
  <c r="C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O6" i="20"/>
  <c r="D5" i="14"/>
  <c r="C5" i="14"/>
  <c r="F8" i="17"/>
  <c r="F9" i="17"/>
  <c r="F10" i="17"/>
  <c r="F11" i="17"/>
  <c r="F12" i="17"/>
  <c r="F13" i="17"/>
  <c r="F14" i="17"/>
  <c r="F15" i="17"/>
  <c r="F16" i="17"/>
  <c r="F17" i="17"/>
  <c r="F18" i="17"/>
  <c r="N53" i="26"/>
  <c r="M53" i="26"/>
  <c r="L53" i="26"/>
  <c r="K53" i="26"/>
  <c r="J53" i="26"/>
  <c r="N43" i="26"/>
  <c r="M43" i="26"/>
  <c r="L43" i="26"/>
  <c r="K43" i="26"/>
  <c r="J43" i="26"/>
  <c r="G53" i="26"/>
  <c r="F53" i="26"/>
  <c r="E53" i="26"/>
  <c r="D53" i="26"/>
  <c r="C53" i="26"/>
  <c r="G43" i="26"/>
  <c r="F43" i="26"/>
  <c r="E43" i="26"/>
  <c r="D43" i="26"/>
  <c r="C43" i="26"/>
  <c r="R7" i="10"/>
  <c r="R8" i="10"/>
  <c r="R9" i="10"/>
  <c r="R10" i="10"/>
  <c r="R11" i="10"/>
  <c r="R13" i="10"/>
  <c r="R14" i="10"/>
  <c r="R15" i="10"/>
  <c r="R16" i="10"/>
  <c r="R17" i="10"/>
  <c r="R18" i="10"/>
  <c r="B6" i="20" l="1"/>
  <c r="E33" i="26"/>
  <c r="J33" i="26"/>
  <c r="C33" i="26"/>
  <c r="G33" i="26"/>
  <c r="F33" i="26"/>
  <c r="L33" i="26"/>
  <c r="M33" i="26"/>
  <c r="N33" i="26"/>
  <c r="I53" i="26"/>
  <c r="B53" i="26"/>
  <c r="I43" i="26"/>
  <c r="K33" i="26"/>
  <c r="D33" i="26"/>
  <c r="B43" i="26"/>
  <c r="B33" i="26" l="1"/>
  <c r="B37" i="26"/>
  <c r="B57" i="26"/>
  <c r="W6" i="10" l="1"/>
  <c r="V6" i="10"/>
  <c r="T6" i="10"/>
  <c r="C7" i="10" l="1"/>
  <c r="I48" i="26"/>
  <c r="B48" i="26"/>
  <c r="I58" i="26"/>
  <c r="B58" i="26"/>
  <c r="I38" i="26"/>
  <c r="B38" i="26"/>
  <c r="I47" i="26"/>
  <c r="B47" i="26"/>
  <c r="I57" i="26"/>
  <c r="I46" i="26"/>
  <c r="B46" i="26"/>
  <c r="I56" i="26"/>
  <c r="B56" i="26"/>
  <c r="I36" i="26"/>
  <c r="B36" i="26"/>
  <c r="I45" i="26"/>
  <c r="B45" i="26"/>
  <c r="I55" i="26"/>
  <c r="B55" i="26"/>
  <c r="I35" i="26"/>
  <c r="B35" i="26"/>
  <c r="I44" i="26"/>
  <c r="B44" i="26"/>
  <c r="I54" i="26"/>
  <c r="B54" i="26"/>
  <c r="I34" i="26"/>
  <c r="B34" i="26"/>
  <c r="D7" i="25"/>
  <c r="C7" i="25"/>
  <c r="H6" i="25"/>
  <c r="G6" i="25"/>
  <c r="F6" i="25"/>
  <c r="E6" i="25"/>
  <c r="B18" i="24"/>
  <c r="B17" i="24"/>
  <c r="B16" i="24"/>
  <c r="B15" i="24"/>
  <c r="B14" i="24"/>
  <c r="B13" i="24"/>
  <c r="B12" i="24"/>
  <c r="B11" i="24"/>
  <c r="B10" i="24"/>
  <c r="B9" i="24"/>
  <c r="B8" i="24"/>
  <c r="B7" i="24"/>
  <c r="L6" i="24"/>
  <c r="K6" i="24"/>
  <c r="H6" i="24"/>
  <c r="G6" i="24"/>
  <c r="E6" i="24"/>
  <c r="D6" i="24"/>
  <c r="C6" i="24"/>
  <c r="M8" i="24" l="1"/>
  <c r="M9" i="24" s="1"/>
  <c r="M10" i="24" s="1"/>
  <c r="M11" i="24" s="1"/>
  <c r="M12" i="24" s="1"/>
  <c r="M13" i="24" s="1"/>
  <c r="M14" i="24" s="1"/>
  <c r="M15" i="24" s="1"/>
  <c r="M16" i="24" s="1"/>
  <c r="M17" i="24" s="1"/>
  <c r="M18" i="24" s="1"/>
  <c r="M6" i="24"/>
  <c r="C6" i="25"/>
  <c r="I33" i="26"/>
  <c r="I37" i="26"/>
  <c r="D6" i="25"/>
  <c r="B6" i="24"/>
  <c r="D32" i="19" l="1"/>
  <c r="C32" i="19"/>
  <c r="B32" i="19"/>
  <c r="D12" i="19" s="1"/>
  <c r="B12" i="19" s="1"/>
  <c r="D31" i="19"/>
  <c r="C31" i="19"/>
  <c r="B31" i="19"/>
  <c r="D11" i="19" s="1"/>
  <c r="B11" i="19" s="1"/>
  <c r="D30" i="19"/>
  <c r="C30" i="19"/>
  <c r="B30" i="19"/>
  <c r="D10" i="19" s="1"/>
  <c r="B10" i="19" s="1"/>
  <c r="D29" i="19"/>
  <c r="C29" i="19"/>
  <c r="B29" i="19"/>
  <c r="D9" i="19" s="1"/>
  <c r="B9" i="19" s="1"/>
  <c r="D28" i="19"/>
  <c r="C28" i="19"/>
  <c r="B28" i="19"/>
  <c r="D8" i="19" s="1"/>
  <c r="D27" i="19"/>
  <c r="C27" i="19"/>
  <c r="B2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C17" i="19"/>
  <c r="D17" i="19"/>
  <c r="B17" i="19"/>
  <c r="B8" i="19" l="1"/>
  <c r="D7" i="19"/>
  <c r="B7" i="19" s="1"/>
  <c r="F7" i="17"/>
  <c r="H6" i="17"/>
  <c r="G6" i="17"/>
  <c r="E6" i="17"/>
  <c r="D6" i="17"/>
  <c r="C6" i="17"/>
  <c r="B6" i="17" l="1"/>
  <c r="F6" i="17"/>
  <c r="F6" i="20"/>
  <c r="E8" i="20"/>
  <c r="E9" i="20"/>
  <c r="E10" i="20"/>
  <c r="E11" i="20"/>
  <c r="E12" i="20"/>
  <c r="E13" i="20"/>
  <c r="E14" i="20"/>
  <c r="E15" i="20"/>
  <c r="E16" i="20"/>
  <c r="E17" i="20"/>
  <c r="E18" i="20"/>
  <c r="E7" i="20"/>
  <c r="N6" i="20"/>
  <c r="E6" i="20" l="1"/>
  <c r="C18" i="10"/>
  <c r="C17" i="10"/>
  <c r="C16" i="10"/>
  <c r="C15" i="10"/>
  <c r="C14" i="10"/>
  <c r="C13" i="10"/>
  <c r="C12" i="10"/>
  <c r="C11" i="10"/>
  <c r="C10" i="10"/>
  <c r="C9" i="10"/>
  <c r="C8" i="10"/>
  <c r="B7" i="10" l="1"/>
  <c r="B9" i="10"/>
  <c r="B13" i="10"/>
  <c r="B15" i="10"/>
  <c r="B17" i="10"/>
  <c r="B8" i="10"/>
  <c r="B10" i="10"/>
  <c r="B12" i="10"/>
  <c r="B14" i="10"/>
  <c r="B16" i="10"/>
  <c r="B18" i="10"/>
  <c r="Q7" i="13" l="1"/>
  <c r="P7" i="13"/>
  <c r="O7" i="13"/>
  <c r="M7" i="13" s="1"/>
  <c r="E7" i="13"/>
  <c r="D7" i="13"/>
  <c r="R7" i="13" l="1"/>
  <c r="C7" i="13"/>
  <c r="B7" i="13" s="1"/>
  <c r="U6" i="10"/>
  <c r="S6" i="10"/>
  <c r="R6" i="10" s="1"/>
  <c r="B11" i="10" l="1"/>
  <c r="B6" i="10"/>
</calcChain>
</file>

<file path=xl/comments1.xml><?xml version="1.0" encoding="utf-8"?>
<comments xmlns="http://schemas.openxmlformats.org/spreadsheetml/2006/main">
  <authors>
    <author>user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기타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광고물의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특별한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현재까지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분류되지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광고물을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제외하고는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작성금지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작성시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협의</t>
        </r>
        <r>
          <rPr>
            <sz val="10"/>
            <color indexed="8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현수막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지정게시대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상업용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<sst xmlns="http://schemas.openxmlformats.org/spreadsheetml/2006/main" count="582" uniqueCount="286">
  <si>
    <t>중구</t>
  </si>
  <si>
    <t>서구</t>
  </si>
  <si>
    <t>동구</t>
  </si>
  <si>
    <t>유성구</t>
  </si>
  <si>
    <t>대덕구</t>
  </si>
  <si>
    <t>계</t>
  </si>
  <si>
    <t>고정광고물
소계</t>
  </si>
  <si>
    <t>돌출간판</t>
  </si>
  <si>
    <t>옥상간판</t>
  </si>
  <si>
    <t>지주(支柱)
 이용 간판</t>
  </si>
  <si>
    <t>현수막</t>
  </si>
  <si>
    <t>벽보</t>
  </si>
  <si>
    <t>전단</t>
  </si>
  <si>
    <t>계</t>
    <phoneticPr fontId="9" type="noConversion"/>
  </si>
  <si>
    <t>소계</t>
  </si>
  <si>
    <t>고정광고물</t>
    <phoneticPr fontId="9" type="noConversion"/>
  </si>
  <si>
    <t>유동광고물</t>
    <phoneticPr fontId="9" type="noConversion"/>
  </si>
  <si>
    <t>행정처분 건수(건,매)</t>
    <phoneticPr fontId="9" type="noConversion"/>
  </si>
  <si>
    <t>기타</t>
    <phoneticPr fontId="9" type="noConversion"/>
  </si>
  <si>
    <t>비고
(기타 광고물 내용 등)</t>
    <phoneticPr fontId="9" type="noConversion"/>
  </si>
  <si>
    <t>비고
(기타 행정처분 내용 등)</t>
    <phoneticPr fontId="9" type="noConversion"/>
  </si>
  <si>
    <t xml:space="preserve">공무원
모니터단 수 </t>
    <phoneticPr fontId="9" type="noConversion"/>
  </si>
  <si>
    <t xml:space="preserve">지역주민
모니터단 수 </t>
    <phoneticPr fontId="9" type="noConversion"/>
  </si>
  <si>
    <t>모니터단
교육횟수</t>
    <phoneticPr fontId="9" type="noConversion"/>
  </si>
  <si>
    <t>생활불편 신고앱
신고건수</t>
    <phoneticPr fontId="9" type="noConversion"/>
  </si>
  <si>
    <t>앱 이외
신고건수</t>
    <phoneticPr fontId="9" type="noConversion"/>
  </si>
  <si>
    <t>구분</t>
    <phoneticPr fontId="8" type="noConversion"/>
  </si>
  <si>
    <t>모니터단 불법광고물 신고실적</t>
    <phoneticPr fontId="9" type="noConversion"/>
  </si>
  <si>
    <t>구분</t>
    <phoneticPr fontId="8" type="noConversion"/>
  </si>
  <si>
    <t>홍보실적</t>
    <phoneticPr fontId="9" type="noConversion"/>
  </si>
  <si>
    <t>현수막
지정게시대</t>
    <phoneticPr fontId="9" type="noConversion"/>
  </si>
  <si>
    <t>벽보
지정게시대</t>
    <phoneticPr fontId="9" type="noConversion"/>
  </si>
  <si>
    <t>전자게시대</t>
    <phoneticPr fontId="9" type="noConversion"/>
  </si>
  <si>
    <t>공공시설물
이용 광고물</t>
    <phoneticPr fontId="9" type="noConversion"/>
  </si>
  <si>
    <t>불법광고물 정비(수거)실적</t>
    <phoneticPr fontId="9" type="noConversion"/>
  </si>
  <si>
    <t>구분</t>
    <phoneticPr fontId="9" type="noConversion"/>
  </si>
  <si>
    <t>광고물 게시시설 등 운영현황</t>
    <phoneticPr fontId="9" type="noConversion"/>
  </si>
  <si>
    <t>구분</t>
    <phoneticPr fontId="8" type="noConversion"/>
  </si>
  <si>
    <t>불법광고물 정비건수(현장정비 포함)</t>
    <phoneticPr fontId="8" type="noConversion"/>
  </si>
  <si>
    <t>벽면 이용
간판</t>
    <phoneticPr fontId="9" type="noConversion"/>
  </si>
  <si>
    <t>공연간판</t>
    <phoneticPr fontId="9" type="noConversion"/>
  </si>
  <si>
    <t>애드벌룬</t>
    <phoneticPr fontId="9" type="noConversion"/>
  </si>
  <si>
    <t>공공시설
이용 광고물</t>
    <phoneticPr fontId="9" type="noConversion"/>
  </si>
  <si>
    <t>교통시설 
이용 광고물</t>
    <phoneticPr fontId="9" type="noConversion"/>
  </si>
  <si>
    <t>기타</t>
    <phoneticPr fontId="9" type="noConversion"/>
  </si>
  <si>
    <t>비고
(기타 광고물 내용 등)</t>
    <phoneticPr fontId="9" type="noConversion"/>
  </si>
  <si>
    <t>유동광고물
소계</t>
    <phoneticPr fontId="9" type="noConversion"/>
  </si>
  <si>
    <t>현 수 막</t>
    <phoneticPr fontId="9" type="noConversion"/>
  </si>
  <si>
    <t>소계</t>
    <phoneticPr fontId="9" type="noConversion"/>
  </si>
  <si>
    <t>공공기관 설치</t>
    <phoneticPr fontId="9" type="noConversion"/>
  </si>
  <si>
    <t>민간 설치</t>
    <phoneticPr fontId="9" type="noConversion"/>
  </si>
  <si>
    <t>1월</t>
    <phoneticPr fontId="9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</si>
  <si>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</si>
  <si>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</si>
  <si>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</si>
  <si>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</si>
  <si>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</si>
  <si>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</si>
  <si>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</si>
  <si>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</si>
  <si>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</si>
  <si>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</si>
  <si>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</si>
  <si>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  <phoneticPr fontId="9" type="noConversion"/>
  </si>
  <si>
    <t>유성구</t>
    <phoneticPr fontId="9" type="noConversion"/>
  </si>
  <si>
    <t>공무원</t>
    <phoneticPr fontId="9" type="noConversion"/>
  </si>
  <si>
    <t>현수막</t>
    <phoneticPr fontId="9" type="noConversion"/>
  </si>
  <si>
    <t>벽보</t>
    <phoneticPr fontId="9" type="noConversion"/>
  </si>
  <si>
    <t>전단</t>
    <phoneticPr fontId="9" type="noConversion"/>
  </si>
  <si>
    <t>입간판</t>
    <phoneticPr fontId="9" type="noConversion"/>
  </si>
  <si>
    <t>참여인원(명)</t>
    <phoneticPr fontId="9" type="noConversion"/>
  </si>
  <si>
    <t>횟수</t>
    <phoneticPr fontId="9" type="noConversion"/>
  </si>
  <si>
    <t>건수</t>
    <phoneticPr fontId="9" type="noConversion"/>
  </si>
  <si>
    <t>과태료부과 등</t>
    <phoneticPr fontId="9" type="noConversion"/>
  </si>
  <si>
    <t>행정처분내역</t>
    <phoneticPr fontId="9" type="noConversion"/>
  </si>
  <si>
    <t>정비실적(건)</t>
    <phoneticPr fontId="9" type="noConversion"/>
  </si>
  <si>
    <t>합계</t>
    <phoneticPr fontId="9" type="noConversion"/>
  </si>
  <si>
    <t>1월</t>
    <phoneticPr fontId="9" type="noConversion"/>
  </si>
  <si>
    <t>동구</t>
    <phoneticPr fontId="9" type="noConversion"/>
  </si>
  <si>
    <t>중구</t>
    <phoneticPr fontId="9" type="noConversion"/>
  </si>
  <si>
    <t>서구</t>
    <phoneticPr fontId="9" type="noConversion"/>
  </si>
  <si>
    <t>유성구</t>
    <phoneticPr fontId="9" type="noConversion"/>
  </si>
  <si>
    <t>대덕구</t>
    <phoneticPr fontId="9" type="noConversion"/>
  </si>
  <si>
    <t>지급인원
(명)</t>
    <phoneticPr fontId="9" type="noConversion"/>
  </si>
  <si>
    <t>수거보상제 지급내역</t>
    <phoneticPr fontId="9" type="noConversion"/>
  </si>
  <si>
    <t>1. 게시시설 운영 현황</t>
    <phoneticPr fontId="9" type="noConversion"/>
  </si>
  <si>
    <t>구분</t>
    <phoneticPr fontId="9" type="noConversion"/>
  </si>
  <si>
    <t>계</t>
    <phoneticPr fontId="9" type="noConversion"/>
  </si>
  <si>
    <t>개소</t>
    <phoneticPr fontId="9" type="noConversion"/>
  </si>
  <si>
    <t>대수</t>
    <phoneticPr fontId="9" type="noConversion"/>
  </si>
  <si>
    <t>면수</t>
    <phoneticPr fontId="9" type="noConversion"/>
  </si>
  <si>
    <t>상업용</t>
    <phoneticPr fontId="9" type="noConversion"/>
  </si>
  <si>
    <t>3. 벽보 지정게시대 현황</t>
    <phoneticPr fontId="9" type="noConversion"/>
  </si>
  <si>
    <t>2. 현수막 지정게시대 현황</t>
    <phoneticPr fontId="9" type="noConversion"/>
  </si>
  <si>
    <t>일반게시대</t>
    <phoneticPr fontId="9" type="noConversion"/>
  </si>
  <si>
    <t>극장게시대</t>
    <phoneticPr fontId="9" type="noConversion"/>
  </si>
  <si>
    <t>1월</t>
    <phoneticPr fontId="9" type="noConversion"/>
  </si>
  <si>
    <t>광고물 게시시설 등 운영현황</t>
    <phoneticPr fontId="8" type="noConversion"/>
  </si>
  <si>
    <t>6월</t>
    <phoneticPr fontId="9" type="noConversion"/>
  </si>
  <si>
    <t>합계</t>
    <phoneticPr fontId="9" type="noConversion"/>
  </si>
  <si>
    <t>신규</t>
    <phoneticPr fontId="9" type="noConversion"/>
  </si>
  <si>
    <t>연장</t>
    <phoneticPr fontId="9" type="noConversion"/>
  </si>
  <si>
    <t>법인</t>
    <phoneticPr fontId="9" type="noConversion"/>
  </si>
  <si>
    <t>허가</t>
    <phoneticPr fontId="9" type="noConversion"/>
  </si>
  <si>
    <t>신고</t>
    <phoneticPr fontId="9" type="noConversion"/>
  </si>
  <si>
    <t>* 허가 신고 현황 작성시 유동형 포함 작성 / 현수막 신고건수 포함(총개수 제외)</t>
    <phoneticPr fontId="9" type="noConversion"/>
  </si>
  <si>
    <t>옥외광고 발전기금 현황</t>
    <phoneticPr fontId="8" type="noConversion"/>
  </si>
  <si>
    <t>구분</t>
    <phoneticPr fontId="8" type="noConversion"/>
  </si>
  <si>
    <t>합     계</t>
    <phoneticPr fontId="9" type="noConversion"/>
  </si>
  <si>
    <r>
      <t xml:space="preserve">적립액
합  계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</si>
  <si>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>기금조성용
옥외광고사업
수익금</t>
    </r>
    <r>
      <rPr>
        <b/>
        <sz val="10"/>
        <color rgb="FFFF0000"/>
        <rFont val="맑은 고딕"/>
        <family val="3"/>
        <charset val="129"/>
        <scheme val="major"/>
      </rPr>
      <t xml:space="preserve">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</si>
  <si>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수수료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</si>
  <si>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과태료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</si>
  <si>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이행강제금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</si>
  <si>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기타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</si>
  <si>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t>비고
(기타 조성액 내용,
미적립 사유 등)</t>
    <phoneticPr fontId="9" type="noConversion"/>
  </si>
  <si>
    <r>
      <t xml:space="preserve">사용액
소  계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</si>
  <si>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산업 진흥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</si>
  <si>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정비 및 개선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</si>
  <si>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교육 및 지원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</si>
  <si>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r>
      <t xml:space="preserve">안전관리
</t>
    </r>
    <r>
      <rPr>
        <b/>
        <sz val="9"/>
        <color rgb="FFFF0000"/>
        <rFont val="맑은 고딕"/>
        <family val="3"/>
        <charset val="129"/>
        <scheme val="major"/>
      </rPr>
      <t>(단위:천원)</t>
    </r>
    <phoneticPr fontId="9" type="noConversion"/>
  </si>
  <si>
    <t>비고
(기타 지출 내용, 
미사용 사유 등)</t>
    <phoneticPr fontId="9" type="noConversion"/>
  </si>
  <si>
    <t>합계</t>
    <phoneticPr fontId="9" type="noConversion"/>
  </si>
  <si>
    <t>동구</t>
    <phoneticPr fontId="9" type="noConversion"/>
  </si>
  <si>
    <t>중구</t>
    <phoneticPr fontId="9" type="noConversion"/>
  </si>
  <si>
    <t>서구</t>
    <phoneticPr fontId="9" type="noConversion"/>
  </si>
  <si>
    <t>유성구</t>
    <phoneticPr fontId="9" type="noConversion"/>
  </si>
  <si>
    <t>대덕구</t>
    <phoneticPr fontId="9" type="noConversion"/>
  </si>
  <si>
    <t>2020년까지</t>
    <phoneticPr fontId="9" type="noConversion"/>
  </si>
  <si>
    <t>2022년 불법광고물 정비실적</t>
    <phoneticPr fontId="8" type="noConversion"/>
  </si>
  <si>
    <t>입간판</t>
    <phoneticPr fontId="9" type="noConversion"/>
  </si>
  <si>
    <t>에어라이트</t>
    <phoneticPr fontId="9" type="noConversion"/>
  </si>
  <si>
    <t>2022년 불법광고물 행정처분 실적</t>
    <phoneticPr fontId="8" type="noConversion"/>
  </si>
  <si>
    <t>2022년</t>
    <phoneticPr fontId="9" type="noConversion"/>
  </si>
  <si>
    <t>00구</t>
    <phoneticPr fontId="8" type="noConversion"/>
  </si>
  <si>
    <t>2022년 불법광고물 정비 관련 홍보실적</t>
    <phoneticPr fontId="8" type="noConversion"/>
  </si>
  <si>
    <t>2022년 불법광고물 합동단속 실적</t>
    <phoneticPr fontId="8" type="noConversion"/>
  </si>
  <si>
    <t>2월</t>
    <phoneticPr fontId="9" type="noConversion"/>
  </si>
  <si>
    <t>3월</t>
    <phoneticPr fontId="9" type="noConversion"/>
  </si>
  <si>
    <t>4월</t>
    <phoneticPr fontId="9" type="noConversion"/>
  </si>
  <si>
    <t>5월</t>
    <phoneticPr fontId="9" type="noConversion"/>
  </si>
  <si>
    <t>연도별</t>
    <phoneticPr fontId="9" type="noConversion"/>
  </si>
  <si>
    <t>2022년도 옥외광고물 허가 신고 현황</t>
    <phoneticPr fontId="8" type="noConversion"/>
  </si>
  <si>
    <t>6월</t>
    <phoneticPr fontId="9" type="noConversion"/>
  </si>
  <si>
    <t>7월</t>
    <phoneticPr fontId="9" type="noConversion"/>
  </si>
  <si>
    <t>8월</t>
    <phoneticPr fontId="9" type="noConversion"/>
  </si>
  <si>
    <t>9월</t>
    <phoneticPr fontId="9" type="noConversion"/>
  </si>
  <si>
    <t>10월</t>
    <phoneticPr fontId="9" type="noConversion"/>
  </si>
  <si>
    <t>11월</t>
    <phoneticPr fontId="8" type="noConversion"/>
  </si>
  <si>
    <t>12월</t>
    <phoneticPr fontId="8" type="noConversion"/>
  </si>
  <si>
    <t>(1) 옥외광고물 허가 신고 현황(건)</t>
    <phoneticPr fontId="9" type="noConversion"/>
  </si>
  <si>
    <t>(2) 옥외광고업 등록현황(개소)</t>
    <phoneticPr fontId="9" type="noConversion"/>
  </si>
  <si>
    <t>기존</t>
    <phoneticPr fontId="9" type="noConversion"/>
  </si>
  <si>
    <t>영업정지,폐업</t>
    <phoneticPr fontId="9" type="noConversion"/>
  </si>
  <si>
    <t>신규,영업재개</t>
    <phoneticPr fontId="9" type="noConversion"/>
  </si>
  <si>
    <t>개인</t>
    <phoneticPr fontId="9" type="noConversion"/>
  </si>
  <si>
    <t>행사내용</t>
    <phoneticPr fontId="9" type="noConversion"/>
  </si>
  <si>
    <t>불법광고물 모니터단 운영실적</t>
    <phoneticPr fontId="9" type="noConversion"/>
  </si>
  <si>
    <t>교통수단
이용 광고물</t>
    <phoneticPr fontId="9" type="noConversion"/>
  </si>
  <si>
    <t>선전탑</t>
    <phoneticPr fontId="9" type="noConversion"/>
  </si>
  <si>
    <t>아치광고물</t>
  </si>
  <si>
    <t>창문 이용
광고물</t>
    <phoneticPr fontId="9" type="noConversion"/>
  </si>
  <si>
    <t>계고</t>
    <phoneticPr fontId="9" type="noConversion"/>
  </si>
  <si>
    <t>부과(건)</t>
    <phoneticPr fontId="9" type="noConversion"/>
  </si>
  <si>
    <t>징수율</t>
    <phoneticPr fontId="9" type="noConversion"/>
  </si>
  <si>
    <t>과태료</t>
    <phoneticPr fontId="9" type="noConversion"/>
  </si>
  <si>
    <t>고발</t>
    <phoneticPr fontId="9" type="noConversion"/>
  </si>
  <si>
    <r>
      <t>영업정지</t>
    </r>
    <r>
      <rPr>
        <sz val="9"/>
        <color theme="1"/>
        <rFont val="맑은 고딕"/>
        <family val="3"/>
        <charset val="129"/>
      </rPr>
      <t>·폐쇄
(등록취소)</t>
    </r>
    <phoneticPr fontId="9" type="noConversion"/>
  </si>
  <si>
    <t>이행강제금</t>
    <phoneticPr fontId="9" type="noConversion"/>
  </si>
  <si>
    <t>부과(건)</t>
    <phoneticPr fontId="9" type="noConversion"/>
  </si>
  <si>
    <t>영업정지·폐쇄
(등록취소)</t>
    <phoneticPr fontId="9" type="noConversion"/>
  </si>
  <si>
    <t>기타</t>
    <phoneticPr fontId="9" type="noConversion"/>
  </si>
  <si>
    <t>소계</t>
    <phoneticPr fontId="9" type="noConversion"/>
  </si>
  <si>
    <t>불법현수막 없는 청정지역 정비실적</t>
    <phoneticPr fontId="62" type="noConversion"/>
  </si>
  <si>
    <t>&lt;2019년&gt;</t>
    <phoneticPr fontId="62" type="noConversion"/>
  </si>
  <si>
    <t>자치구별</t>
    <phoneticPr fontId="62" type="noConversion"/>
  </si>
  <si>
    <t>지정년도</t>
    <phoneticPr fontId="62" type="noConversion"/>
  </si>
  <si>
    <t>청적지역지정</t>
    <phoneticPr fontId="62" type="noConversion"/>
  </si>
  <si>
    <t>정비실적(건)</t>
    <phoneticPr fontId="62" type="noConversion"/>
  </si>
  <si>
    <t>과태료</t>
    <phoneticPr fontId="62" type="noConversion"/>
  </si>
  <si>
    <t>공공</t>
  </si>
  <si>
    <t>정당정치</t>
  </si>
  <si>
    <t>상업</t>
  </si>
  <si>
    <t>집회</t>
  </si>
  <si>
    <t>부과대상</t>
  </si>
  <si>
    <t>건</t>
  </si>
  <si>
    <t>금액(천원)</t>
    <phoneticPr fontId="62" type="noConversion"/>
  </si>
  <si>
    <t>동구</t>
    <phoneticPr fontId="62" type="noConversion"/>
  </si>
  <si>
    <t>동부사거리</t>
  </si>
  <si>
    <t>가양네거리</t>
  </si>
  <si>
    <t>중구</t>
    <phoneticPr fontId="62" type="noConversion"/>
  </si>
  <si>
    <t>서대전네거리</t>
  </si>
  <si>
    <t>부사오거리</t>
  </si>
  <si>
    <t>서구</t>
    <phoneticPr fontId="62" type="noConversion"/>
  </si>
  <si>
    <t>큰마을네거리</t>
  </si>
  <si>
    <t>용문역네거리</t>
    <phoneticPr fontId="62" type="noConversion"/>
  </si>
  <si>
    <t>유성구</t>
    <phoneticPr fontId="62" type="noConversion"/>
  </si>
  <si>
    <t>유성온천역네거리</t>
    <phoneticPr fontId="62" type="noConversion"/>
  </si>
  <si>
    <t>충대정문오거리</t>
    <phoneticPr fontId="62" type="noConversion"/>
  </si>
  <si>
    <t>대덕구</t>
    <phoneticPr fontId="62" type="noConversion"/>
  </si>
  <si>
    <t>중리네거리</t>
    <phoneticPr fontId="62" type="noConversion"/>
  </si>
  <si>
    <t>한남오거리</t>
    <phoneticPr fontId="62" type="noConversion"/>
  </si>
  <si>
    <t>&lt;2020년&gt;</t>
    <phoneticPr fontId="62" type="noConversion"/>
  </si>
  <si>
    <t>대전역네거리</t>
    <phoneticPr fontId="62" type="noConversion"/>
  </si>
  <si>
    <t>대동오거리</t>
    <phoneticPr fontId="62" type="noConversion"/>
  </si>
  <si>
    <t>산성네거리</t>
    <phoneticPr fontId="62" type="noConversion"/>
  </si>
  <si>
    <t>태평오거리</t>
    <phoneticPr fontId="62" type="noConversion"/>
  </si>
  <si>
    <t>도마네거리</t>
    <phoneticPr fontId="62" type="noConversion"/>
  </si>
  <si>
    <t>건양대병원네거리</t>
    <phoneticPr fontId="62" type="noConversion"/>
  </si>
  <si>
    <t>미래로네거리</t>
    <phoneticPr fontId="62" type="noConversion"/>
  </si>
  <si>
    <t>배울네거리</t>
    <phoneticPr fontId="62" type="noConversion"/>
  </si>
  <si>
    <t>해당없음</t>
    <phoneticPr fontId="62" type="noConversion"/>
  </si>
  <si>
    <t>오정네거리</t>
    <phoneticPr fontId="62" type="noConversion"/>
  </si>
  <si>
    <t>송촌네거리</t>
    <phoneticPr fontId="62" type="noConversion"/>
  </si>
  <si>
    <t>상업</t>
    <phoneticPr fontId="62" type="noConversion"/>
  </si>
  <si>
    <t>원동네거리</t>
    <phoneticPr fontId="62" type="noConversion"/>
  </si>
  <si>
    <t>삼성네거리</t>
    <phoneticPr fontId="62" type="noConversion"/>
  </si>
  <si>
    <t>성남네거리</t>
    <phoneticPr fontId="62" type="noConversion"/>
  </si>
  <si>
    <t>용전네거리</t>
    <phoneticPr fontId="62" type="noConversion"/>
  </si>
  <si>
    <t>내동 안골네거리</t>
    <phoneticPr fontId="62" type="noConversion"/>
  </si>
  <si>
    <t>월평역네거리</t>
    <phoneticPr fontId="62" type="noConversion"/>
  </si>
  <si>
    <r>
      <t xml:space="preserve">지급액
</t>
    </r>
    <r>
      <rPr>
        <b/>
        <sz val="9"/>
        <color rgb="FFFF0000"/>
        <rFont val="맑은 고딕"/>
        <family val="3"/>
        <charset val="129"/>
      </rPr>
      <t>(단위:원)</t>
    </r>
    <phoneticPr fontId="9" type="noConversion"/>
  </si>
  <si>
    <r>
      <t xml:space="preserve">잔액
</t>
    </r>
    <r>
      <rPr>
        <b/>
        <sz val="9"/>
        <color rgb="FFFF0000"/>
        <rFont val="맑은 고딕"/>
        <family val="3"/>
        <charset val="129"/>
      </rPr>
      <t>(단위:원)</t>
    </r>
    <phoneticPr fontId="9" type="noConversion"/>
  </si>
  <si>
    <t>입간판</t>
    <phoneticPr fontId="9" type="noConversion"/>
  </si>
  <si>
    <t>에어라이트</t>
    <phoneticPr fontId="9" type="noConversion"/>
  </si>
  <si>
    <t>현수막</t>
    <phoneticPr fontId="9" type="noConversion"/>
  </si>
  <si>
    <t>벽보</t>
    <phoneticPr fontId="9" type="noConversion"/>
  </si>
  <si>
    <t>협회 등</t>
    <phoneticPr fontId="9" type="noConversion"/>
  </si>
  <si>
    <t>자동전화 시스템 운영실적</t>
    <phoneticPr fontId="9" type="noConversion"/>
  </si>
  <si>
    <t>전화번호
등록건수</t>
    <phoneticPr fontId="9" type="noConversion"/>
  </si>
  <si>
    <t>연결(멘트)</t>
    <phoneticPr fontId="9" type="noConversion"/>
  </si>
  <si>
    <t>정지</t>
    <phoneticPr fontId="9" type="noConversion"/>
  </si>
  <si>
    <t>결번</t>
    <phoneticPr fontId="9" type="noConversion"/>
  </si>
  <si>
    <t>2월</t>
    <phoneticPr fontId="9" type="noConversion"/>
  </si>
  <si>
    <t>3월</t>
    <phoneticPr fontId="9" type="noConversion"/>
  </si>
  <si>
    <t>4월</t>
    <phoneticPr fontId="9" type="noConversion"/>
  </si>
  <si>
    <t>5월</t>
    <phoneticPr fontId="9" type="noConversion"/>
  </si>
  <si>
    <t>6월</t>
    <phoneticPr fontId="9" type="noConversion"/>
  </si>
  <si>
    <t>7월</t>
    <phoneticPr fontId="9" type="noConversion"/>
  </si>
  <si>
    <t>8월</t>
    <phoneticPr fontId="9" type="noConversion"/>
  </si>
  <si>
    <t>9월</t>
    <phoneticPr fontId="9" type="noConversion"/>
  </si>
  <si>
    <t>11월</t>
    <phoneticPr fontId="9" type="noConversion"/>
  </si>
  <si>
    <t>12월</t>
    <phoneticPr fontId="9" type="noConversion"/>
  </si>
  <si>
    <t>2021년까지</t>
    <phoneticPr fontId="9" type="noConversion"/>
  </si>
  <si>
    <t>방송, 언론 보도 (회)</t>
    <phoneticPr fontId="9" type="noConversion"/>
  </si>
  <si>
    <t>홈페이지, SNS (회)</t>
    <phoneticPr fontId="9" type="noConversion"/>
  </si>
  <si>
    <t>안내문, 홍보물 배포 (부)</t>
    <phoneticPr fontId="9" type="noConversion"/>
  </si>
  <si>
    <t>행정용(고단형)</t>
    <phoneticPr fontId="9" type="noConversion"/>
  </si>
  <si>
    <t>행정용(저단형)</t>
    <phoneticPr fontId="9" type="noConversion"/>
  </si>
  <si>
    <t>동관리 게시대(고단형)</t>
    <phoneticPr fontId="9" type="noConversion"/>
  </si>
  <si>
    <t>동관리 게시대(저단형)</t>
    <phoneticPr fontId="9" type="noConversion"/>
  </si>
  <si>
    <t>개수</t>
    <phoneticPr fontId="9" type="noConversion"/>
  </si>
  <si>
    <t>금액(원)</t>
    <phoneticPr fontId="9" type="noConversion"/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</si>
  <si>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>(천원)</t>
    </r>
    <phoneticPr fontId="62" type="noConversion"/>
  </si>
  <si>
    <r>
      <t>2022년 수거보상제 실적</t>
    </r>
    <r>
      <rPr>
        <b/>
        <sz val="24"/>
        <color rgb="FFFF0000"/>
        <rFont val="맑은 고딕"/>
        <family val="3"/>
        <charset val="129"/>
      </rPr>
      <t>(추가구기금)</t>
    </r>
    <phoneticPr fontId="8" type="noConversion"/>
  </si>
  <si>
    <t>2022년 수거보상제 실적</t>
    <phoneticPr fontId="8" type="noConversion"/>
  </si>
  <si>
    <t>중구</t>
    <phoneticPr fontId="9" type="noConversion"/>
  </si>
  <si>
    <t>중구</t>
    <phoneticPr fontId="9" type="noConversion"/>
  </si>
  <si>
    <t>중구</t>
    <phoneticPr fontId="8" type="noConversion"/>
  </si>
  <si>
    <t>카드수수료</t>
    <phoneticPr fontId="9" type="noConversion"/>
  </si>
  <si>
    <t>이자수입(759)+도로점용료(48)</t>
    <phoneticPr fontId="9" type="noConversion"/>
  </si>
  <si>
    <t>고발</t>
    <phoneticPr fontId="9" type="noConversion"/>
  </si>
  <si>
    <t>미연결</t>
    <phoneticPr fontId="9" type="noConversion"/>
  </si>
  <si>
    <t>통화중</t>
    <phoneticPr fontId="9" type="noConversion"/>
  </si>
  <si>
    <t>무응답</t>
    <phoneticPr fontId="9" type="noConversion"/>
  </si>
  <si>
    <t>사용중지</t>
    <phoneticPr fontId="9" type="noConversion"/>
  </si>
  <si>
    <r>
      <t>부과액</t>
    </r>
    <r>
      <rPr>
        <b/>
        <sz val="10"/>
        <color rgb="FFFF0000"/>
        <rFont val="맑은 고딕"/>
        <family val="3"/>
        <charset val="129"/>
        <scheme val="minor"/>
      </rPr>
      <t>(원)</t>
    </r>
    <phoneticPr fontId="9" type="noConversion"/>
  </si>
  <si>
    <r>
      <t>수납액</t>
    </r>
    <r>
      <rPr>
        <b/>
        <sz val="11"/>
        <color rgb="FFFF0000"/>
        <rFont val="맑은 고딕"/>
        <family val="3"/>
        <charset val="129"/>
        <scheme val="minor"/>
      </rPr>
      <t>(원)</t>
    </r>
    <phoneticPr fontId="9" type="noConversion"/>
  </si>
  <si>
    <r>
      <t>부과액</t>
    </r>
    <r>
      <rPr>
        <b/>
        <sz val="11"/>
        <color rgb="FFFF0000"/>
        <rFont val="맑은 고딕"/>
        <family val="3"/>
        <charset val="129"/>
        <scheme val="minor"/>
      </rPr>
      <t>(원)</t>
    </r>
    <phoneticPr fontId="9" type="noConversion"/>
  </si>
  <si>
    <t>게릴라</t>
    <phoneticPr fontId="9" type="noConversion"/>
  </si>
  <si>
    <t>도로점용료</t>
    <phoneticPr fontId="9" type="noConversion"/>
  </si>
  <si>
    <t>분양현수막 집중 주말정비</t>
    <phoneticPr fontId="9" type="noConversion"/>
  </si>
  <si>
    <t>게릴라성 불법유동광고물 일제정비</t>
    <phoneticPr fontId="9" type="noConversion"/>
  </si>
  <si>
    <t>공모사업 지원금(5백만)</t>
    <phoneticPr fontId="9" type="noConversion"/>
  </si>
  <si>
    <t>카드수수료</t>
    <phoneticPr fontId="9" type="noConversion"/>
  </si>
  <si>
    <r>
      <t xml:space="preserve">2022년
예산액
</t>
    </r>
    <r>
      <rPr>
        <b/>
        <sz val="9"/>
        <color rgb="FFFF0000"/>
        <rFont val="맑은 고딕"/>
        <family val="3"/>
        <charset val="129"/>
      </rPr>
      <t>(단위:원)</t>
    </r>
    <phoneticPr fontId="9" type="noConversion"/>
  </si>
  <si>
    <t>2022년 불법광고물 모니터단 운영 및 신고실적</t>
    <phoneticPr fontId="8" type="noConversion"/>
  </si>
  <si>
    <t>주말정비</t>
    <phoneticPr fontId="9" type="noConversion"/>
  </si>
  <si>
    <t>도로점용료</t>
    <phoneticPr fontId="9" type="noConversion"/>
  </si>
  <si>
    <t>카드수수료</t>
    <phoneticPr fontId="9" type="noConversion"/>
  </si>
  <si>
    <r>
      <t xml:space="preserve">2022년
예산액
</t>
    </r>
    <r>
      <rPr>
        <b/>
        <sz val="9"/>
        <color rgb="FFFF0000"/>
        <rFont val="맑은 고딕"/>
        <family val="3"/>
        <charset val="129"/>
      </rPr>
      <t>(단위:원)</t>
    </r>
    <phoneticPr fontId="9" type="noConversion"/>
  </si>
  <si>
    <t xml:space="preserve">도로점용료 </t>
    <phoneticPr fontId="9" type="noConversion"/>
  </si>
  <si>
    <t>저단형게시대</t>
    <phoneticPr fontId="9" type="noConversion"/>
  </si>
  <si>
    <t>주말정비 및 게릴라 일제정비 행사</t>
    <phoneticPr fontId="9" type="noConversion"/>
  </si>
  <si>
    <t>도로점용료, 이자수입</t>
    <phoneticPr fontId="9" type="noConversion"/>
  </si>
  <si>
    <t>카드수수료, 참석수당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</si>
</sst>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78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한컴바탕"/>
      <family val="1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24"/>
      <color indexed="8"/>
      <name val="맑은 고딕"/>
      <family val="3"/>
      <charset val="129"/>
    </font>
    <font>
      <sz val="9"/>
      <color indexed="8"/>
      <name val="나눔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indexed="8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b/>
      <sz val="15"/>
      <color rgb="FF0000FF"/>
      <name val="+mn-lt"/>
      <family val="2"/>
    </font>
    <font>
      <b/>
      <sz val="10"/>
      <color rgb="FFFF0000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b/>
      <sz val="11"/>
      <color rgb="FF0000FF"/>
      <name val="맑은 고딕"/>
      <family val="3"/>
      <charset val="129"/>
    </font>
    <font>
      <sz val="9"/>
      <name val="나눔고딕"/>
      <family val="3"/>
      <charset val="129"/>
    </font>
    <font>
      <sz val="11"/>
      <name val="맑은 고딕"/>
      <family val="3"/>
      <charset val="129"/>
    </font>
    <font>
      <b/>
      <sz val="12"/>
      <color rgb="FFFF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</font>
    <font>
      <b/>
      <sz val="24"/>
      <color rgb="FFFF000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휴먼명조"/>
      <family val="3"/>
      <charset val="129"/>
    </font>
    <font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나눔고딕"/>
      <family val="3"/>
      <charset val="129"/>
    </font>
    <font>
      <sz val="10"/>
      <color rgb="FFFF0000"/>
      <name val="휴먼명조"/>
      <family val="3"/>
      <charset val="129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B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3" fillId="6" borderId="0">
      <alignment vertical="center"/>
    </xf>
    <xf numFmtId="0" fontId="13" fillId="7" borderId="0">
      <alignment vertical="center"/>
    </xf>
    <xf numFmtId="0" fontId="13" fillId="8" borderId="0">
      <alignment vertical="center"/>
    </xf>
    <xf numFmtId="0" fontId="13" fillId="9" borderId="0">
      <alignment vertical="center"/>
    </xf>
    <xf numFmtId="0" fontId="13" fillId="10" borderId="0">
      <alignment vertical="center"/>
    </xf>
    <xf numFmtId="0" fontId="13" fillId="11" borderId="0">
      <alignment vertical="center"/>
    </xf>
    <xf numFmtId="0" fontId="13" fillId="12" borderId="0">
      <alignment vertical="center"/>
    </xf>
    <xf numFmtId="0" fontId="13" fillId="13" borderId="0">
      <alignment vertical="center"/>
    </xf>
    <xf numFmtId="0" fontId="13" fillId="14" borderId="0">
      <alignment vertical="center"/>
    </xf>
    <xf numFmtId="0" fontId="13" fillId="9" borderId="0">
      <alignment vertical="center"/>
    </xf>
    <xf numFmtId="0" fontId="13" fillId="12" borderId="0">
      <alignment vertical="center"/>
    </xf>
    <xf numFmtId="0" fontId="13" fillId="15" borderId="0">
      <alignment vertical="center"/>
    </xf>
    <xf numFmtId="0" fontId="14" fillId="16" borderId="0">
      <alignment vertical="center"/>
    </xf>
    <xf numFmtId="0" fontId="14" fillId="13" borderId="0">
      <alignment vertical="center"/>
    </xf>
    <xf numFmtId="0" fontId="14" fillId="14" borderId="0">
      <alignment vertical="center"/>
    </xf>
    <xf numFmtId="0" fontId="14" fillId="17" borderId="0">
      <alignment vertical="center"/>
    </xf>
    <xf numFmtId="0" fontId="14" fillId="18" borderId="0">
      <alignment vertical="center"/>
    </xf>
    <xf numFmtId="0" fontId="14" fillId="19" borderId="0">
      <alignment vertical="center"/>
    </xf>
    <xf numFmtId="0" fontId="14" fillId="20" borderId="0">
      <alignment vertical="center"/>
    </xf>
    <xf numFmtId="0" fontId="14" fillId="21" borderId="0">
      <alignment vertical="center"/>
    </xf>
    <xf numFmtId="0" fontId="14" fillId="22" borderId="0">
      <alignment vertical="center"/>
    </xf>
    <xf numFmtId="0" fontId="14" fillId="17" borderId="0">
      <alignment vertical="center"/>
    </xf>
    <xf numFmtId="0" fontId="14" fillId="18" borderId="0">
      <alignment vertical="center"/>
    </xf>
    <xf numFmtId="0" fontId="14" fillId="23" borderId="0">
      <alignment vertical="center"/>
    </xf>
    <xf numFmtId="0" fontId="15" fillId="0" borderId="0">
      <alignment vertical="center"/>
    </xf>
    <xf numFmtId="0" fontId="16" fillId="24" borderId="35">
      <alignment vertical="center"/>
    </xf>
    <xf numFmtId="0" fontId="17" fillId="7" borderId="0">
      <alignment vertical="center"/>
    </xf>
    <xf numFmtId="0" fontId="13" fillId="25" borderId="36">
      <alignment vertical="center"/>
    </xf>
    <xf numFmtId="0" fontId="18" fillId="26" borderId="0">
      <alignment vertical="center"/>
    </xf>
    <xf numFmtId="0" fontId="19" fillId="0" borderId="0">
      <alignment vertical="center"/>
    </xf>
    <xf numFmtId="0" fontId="20" fillId="27" borderId="37">
      <alignment vertical="center"/>
    </xf>
    <xf numFmtId="41" fontId="3" fillId="0" borderId="0">
      <alignment vertical="center"/>
    </xf>
    <xf numFmtId="0" fontId="21" fillId="0" borderId="38">
      <alignment vertical="center"/>
    </xf>
    <xf numFmtId="0" fontId="22" fillId="0" borderId="39">
      <alignment vertical="center"/>
    </xf>
    <xf numFmtId="0" fontId="23" fillId="11" borderId="35">
      <alignment vertical="center"/>
    </xf>
    <xf numFmtId="0" fontId="24" fillId="0" borderId="0">
      <alignment vertical="center"/>
    </xf>
    <xf numFmtId="0" fontId="25" fillId="0" borderId="40">
      <alignment vertical="center"/>
    </xf>
    <xf numFmtId="0" fontId="26" fillId="0" borderId="41">
      <alignment vertical="center"/>
    </xf>
    <xf numFmtId="0" fontId="27" fillId="0" borderId="42">
      <alignment vertical="center"/>
    </xf>
    <xf numFmtId="0" fontId="27" fillId="0" borderId="0">
      <alignment vertical="center"/>
    </xf>
    <xf numFmtId="0" fontId="28" fillId="8" borderId="0">
      <alignment vertical="center"/>
    </xf>
    <xf numFmtId="0" fontId="29" fillId="24" borderId="43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</cellStyleXfs>
  <cellXfs count="752">
    <xf numFmtId="0" fontId="0" fillId="0" borderId="0" xfId="0" applyNumberFormat="1">
      <alignment vertical="center"/>
    </xf>
    <xf numFmtId="0" fontId="5" fillId="0" borderId="0" xfId="0" applyNumberFormat="1" applyFont="1" applyBorder="1">
      <alignment vertical="center"/>
    </xf>
    <xf numFmtId="0" fontId="0" fillId="0" borderId="0" xfId="0" applyNumberFormat="1" applyBorder="1">
      <alignment vertical="center"/>
    </xf>
    <xf numFmtId="176" fontId="5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justify" vertical="center"/>
    </xf>
    <xf numFmtId="0" fontId="4" fillId="0" borderId="0" xfId="0" applyNumberFormat="1" applyFont="1" applyFill="1" applyBorder="1">
      <alignment vertical="center"/>
    </xf>
    <xf numFmtId="0" fontId="5" fillId="0" borderId="0" xfId="0" applyNumberFormat="1" applyFont="1" applyFill="1" applyBorder="1">
      <alignment vertical="center"/>
    </xf>
    <xf numFmtId="0" fontId="0" fillId="0" borderId="0" xfId="0" applyNumberFormat="1" applyFill="1" applyBorder="1">
      <alignment vertical="center"/>
    </xf>
    <xf numFmtId="176" fontId="12" fillId="0" borderId="3" xfId="32" applyNumberFormat="1" applyFont="1" applyFill="1" applyBorder="1" applyAlignment="1">
      <alignment horizontal="right" vertical="center"/>
    </xf>
    <xf numFmtId="176" fontId="12" fillId="0" borderId="7" xfId="32" applyNumberFormat="1" applyFont="1" applyFill="1" applyBorder="1" applyAlignment="1">
      <alignment horizontal="right" vertical="center"/>
    </xf>
    <xf numFmtId="176" fontId="12" fillId="0" borderId="17" xfId="32" applyNumberFormat="1" applyFont="1" applyFill="1" applyBorder="1" applyAlignment="1">
      <alignment horizontal="right" vertical="center"/>
    </xf>
    <xf numFmtId="41" fontId="5" fillId="0" borderId="3" xfId="0" applyNumberFormat="1" applyFont="1" applyBorder="1" applyAlignment="1" applyProtection="1">
      <alignment vertical="center"/>
      <protection locked="0"/>
    </xf>
    <xf numFmtId="176" fontId="10" fillId="0" borderId="3" xfId="0" applyNumberFormat="1" applyFont="1" applyBorder="1" applyAlignment="1" applyProtection="1">
      <alignment vertical="center"/>
      <protection locked="0"/>
    </xf>
    <xf numFmtId="176" fontId="10" fillId="0" borderId="4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5" fillId="0" borderId="4" xfId="0" applyNumberFormat="1" applyFont="1" applyBorder="1" applyAlignment="1" applyProtection="1">
      <alignment vertical="center"/>
      <protection locked="0"/>
    </xf>
    <xf numFmtId="176" fontId="5" fillId="0" borderId="7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Fill="1" applyBorder="1">
      <alignment vertical="center"/>
    </xf>
    <xf numFmtId="176" fontId="6" fillId="8" borderId="1" xfId="0" applyNumberFormat="1" applyFont="1" applyFill="1" applyBorder="1" applyAlignment="1">
      <alignment vertical="center"/>
    </xf>
    <xf numFmtId="0" fontId="7" fillId="0" borderId="47" xfId="0" applyNumberFormat="1" applyFont="1" applyBorder="1" applyAlignment="1">
      <alignment vertical="center"/>
    </xf>
    <xf numFmtId="0" fontId="0" fillId="0" borderId="0" xfId="0" applyNumberFormat="1" applyFont="1" applyBorder="1">
      <alignment vertical="center"/>
    </xf>
    <xf numFmtId="0" fontId="3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176" fontId="12" fillId="2" borderId="1" xfId="0" applyNumberFormat="1" applyFont="1" applyFill="1" applyBorder="1" applyAlignment="1">
      <alignment vertical="center"/>
    </xf>
    <xf numFmtId="176" fontId="5" fillId="3" borderId="5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176" fontId="5" fillId="3" borderId="13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12" fillId="26" borderId="22" xfId="0" applyNumberFormat="1" applyFont="1" applyFill="1" applyBorder="1" applyAlignment="1">
      <alignment vertical="center"/>
    </xf>
    <xf numFmtId="176" fontId="12" fillId="26" borderId="23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5" fillId="0" borderId="58" xfId="0" applyNumberFormat="1" applyFont="1" applyBorder="1" applyAlignment="1" applyProtection="1">
      <alignment vertical="center"/>
      <protection locked="0"/>
    </xf>
    <xf numFmtId="41" fontId="5" fillId="0" borderId="58" xfId="0" applyNumberFormat="1" applyFont="1" applyBorder="1" applyAlignment="1" applyProtection="1">
      <alignment vertical="center"/>
      <protection locked="0"/>
    </xf>
    <xf numFmtId="176" fontId="5" fillId="0" borderId="52" xfId="0" applyNumberFormat="1" applyFont="1" applyFill="1" applyBorder="1" applyAlignment="1">
      <alignment vertical="center"/>
    </xf>
    <xf numFmtId="176" fontId="5" fillId="0" borderId="59" xfId="0" applyNumberFormat="1" applyFont="1" applyBorder="1" applyAlignment="1" applyProtection="1">
      <alignment vertical="center"/>
      <protection locked="0"/>
    </xf>
    <xf numFmtId="176" fontId="12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176" fontId="12" fillId="0" borderId="19" xfId="32" applyNumberFormat="1" applyFont="1" applyFill="1" applyBorder="1" applyAlignment="1">
      <alignment horizontal="right" vertical="center"/>
    </xf>
    <xf numFmtId="0" fontId="37" fillId="0" borderId="0" xfId="0" applyNumberFormat="1" applyFont="1" applyBorder="1">
      <alignment vertical="center"/>
    </xf>
    <xf numFmtId="0" fontId="38" fillId="0" borderId="0" xfId="0" applyNumberFormat="1" applyFont="1" applyBorder="1">
      <alignment vertical="center"/>
    </xf>
    <xf numFmtId="0" fontId="39" fillId="0" borderId="47" xfId="0" applyNumberFormat="1" applyFont="1" applyBorder="1" applyAlignment="1">
      <alignment vertical="center"/>
    </xf>
    <xf numFmtId="176" fontId="37" fillId="0" borderId="0" xfId="0" applyNumberFormat="1" applyFont="1" applyBorder="1">
      <alignment vertical="center"/>
    </xf>
    <xf numFmtId="0" fontId="40" fillId="0" borderId="0" xfId="0" applyNumberFormat="1" applyFont="1" applyFill="1" applyBorder="1">
      <alignment vertical="center"/>
    </xf>
    <xf numFmtId="0" fontId="38" fillId="0" borderId="0" xfId="0" applyNumberFormat="1" applyFont="1" applyFill="1" applyBorder="1">
      <alignment vertical="center"/>
    </xf>
    <xf numFmtId="176" fontId="37" fillId="2" borderId="2" xfId="0" applyNumberFormat="1" applyFont="1" applyFill="1" applyBorder="1" applyAlignment="1">
      <alignment vertical="center"/>
    </xf>
    <xf numFmtId="176" fontId="37" fillId="26" borderId="22" xfId="0" applyNumberFormat="1" applyFont="1" applyFill="1" applyBorder="1" applyAlignment="1">
      <alignment vertical="center"/>
    </xf>
    <xf numFmtId="176" fontId="37" fillId="0" borderId="15" xfId="0" applyNumberFormat="1" applyFont="1" applyFill="1" applyBorder="1" applyAlignment="1">
      <alignment vertical="center"/>
    </xf>
    <xf numFmtId="176" fontId="37" fillId="4" borderId="2" xfId="0" applyNumberFormat="1" applyFont="1" applyFill="1" applyBorder="1" applyAlignment="1" applyProtection="1">
      <alignment horizontal="right" vertical="center"/>
    </xf>
    <xf numFmtId="176" fontId="37" fillId="0" borderId="55" xfId="0" applyNumberFormat="1" applyFont="1" applyFill="1" applyBorder="1" applyAlignment="1">
      <alignment vertical="center"/>
    </xf>
    <xf numFmtId="176" fontId="37" fillId="26" borderId="23" xfId="0" applyNumberFormat="1" applyFont="1" applyFill="1" applyBorder="1" applyAlignment="1">
      <alignment vertical="center"/>
    </xf>
    <xf numFmtId="176" fontId="37" fillId="0" borderId="56" xfId="0" applyNumberFormat="1" applyFont="1" applyFill="1" applyBorder="1" applyAlignment="1">
      <alignment vertical="center"/>
    </xf>
    <xf numFmtId="176" fontId="37" fillId="4" borderId="4" xfId="0" applyNumberFormat="1" applyFont="1" applyFill="1" applyBorder="1" applyAlignment="1" applyProtection="1">
      <alignment horizontal="right" vertical="center"/>
    </xf>
    <xf numFmtId="176" fontId="37" fillId="0" borderId="4" xfId="32" applyNumberFormat="1" applyFont="1" applyFill="1" applyBorder="1" applyAlignment="1">
      <alignment horizontal="right" vertical="center"/>
    </xf>
    <xf numFmtId="176" fontId="37" fillId="0" borderId="17" xfId="32" applyNumberFormat="1" applyFont="1" applyFill="1" applyBorder="1" applyAlignment="1">
      <alignment horizontal="right" vertical="center"/>
    </xf>
    <xf numFmtId="176" fontId="37" fillId="26" borderId="24" xfId="0" applyNumberFormat="1" applyFont="1" applyFill="1" applyBorder="1" applyAlignment="1">
      <alignment vertical="center"/>
    </xf>
    <xf numFmtId="176" fontId="37" fillId="4" borderId="51" xfId="0" applyNumberFormat="1" applyFont="1" applyFill="1" applyBorder="1" applyAlignment="1" applyProtection="1">
      <alignment horizontal="right" vertical="center"/>
    </xf>
    <xf numFmtId="0" fontId="37" fillId="0" borderId="0" xfId="0" applyNumberFormat="1" applyFont="1" applyBorder="1" applyAlignment="1">
      <alignment vertical="center"/>
    </xf>
    <xf numFmtId="176" fontId="37" fillId="0" borderId="67" xfId="0" applyNumberFormat="1" applyFont="1" applyFill="1" applyBorder="1" applyAlignment="1">
      <alignment vertical="center"/>
    </xf>
    <xf numFmtId="176" fontId="12" fillId="4" borderId="22" xfId="0" applyNumberFormat="1" applyFont="1" applyFill="1" applyBorder="1" applyAlignment="1" applyProtection="1">
      <alignment horizontal="right" vertical="center"/>
    </xf>
    <xf numFmtId="176" fontId="12" fillId="4" borderId="23" xfId="0" applyNumberFormat="1" applyFont="1" applyFill="1" applyBorder="1" applyAlignment="1" applyProtection="1">
      <alignment horizontal="right" vertical="center"/>
    </xf>
    <xf numFmtId="176" fontId="12" fillId="4" borderId="24" xfId="0" applyNumberFormat="1" applyFont="1" applyFill="1" applyBorder="1" applyAlignment="1" applyProtection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37" fillId="0" borderId="31" xfId="0" applyNumberFormat="1" applyFont="1" applyFill="1" applyBorder="1" applyAlignment="1">
      <alignment vertical="center"/>
    </xf>
    <xf numFmtId="176" fontId="37" fillId="0" borderId="68" xfId="0" applyNumberFormat="1" applyFont="1" applyFill="1" applyBorder="1" applyAlignment="1">
      <alignment vertical="center"/>
    </xf>
    <xf numFmtId="176" fontId="37" fillId="0" borderId="19" xfId="32" applyNumberFormat="1" applyFont="1" applyFill="1" applyBorder="1" applyAlignment="1">
      <alignment horizontal="right" vertical="center"/>
    </xf>
    <xf numFmtId="176" fontId="37" fillId="0" borderId="51" xfId="32" applyNumberFormat="1" applyFont="1" applyFill="1" applyBorder="1" applyAlignment="1">
      <alignment horizontal="right" vertical="center"/>
    </xf>
    <xf numFmtId="0" fontId="50" fillId="0" borderId="3" xfId="0" applyNumberFormat="1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7" xfId="0" applyNumberFormat="1" applyFont="1" applyBorder="1" applyAlignment="1">
      <alignment horizontal="center" vertical="center"/>
    </xf>
    <xf numFmtId="0" fontId="50" fillId="0" borderId="19" xfId="0" applyNumberFormat="1" applyFont="1" applyBorder="1" applyAlignment="1">
      <alignment horizontal="center" vertical="center"/>
    </xf>
    <xf numFmtId="0" fontId="50" fillId="26" borderId="7" xfId="0" applyNumberFormat="1" applyFont="1" applyFill="1" applyBorder="1" applyAlignment="1">
      <alignment horizontal="center" vertical="center"/>
    </xf>
    <xf numFmtId="0" fontId="50" fillId="26" borderId="59" xfId="0" applyNumberFormat="1" applyFont="1" applyFill="1" applyBorder="1" applyAlignment="1">
      <alignment horizontal="center" vertical="center"/>
    </xf>
    <xf numFmtId="0" fontId="50" fillId="0" borderId="4" xfId="0" applyNumberFormat="1" applyFont="1" applyBorder="1" applyAlignment="1">
      <alignment horizontal="center" vertical="center"/>
    </xf>
    <xf numFmtId="0" fontId="50" fillId="0" borderId="51" xfId="0" applyNumberFormat="1" applyFont="1" applyBorder="1" applyAlignment="1">
      <alignment horizontal="center" vertical="center"/>
    </xf>
    <xf numFmtId="0" fontId="50" fillId="26" borderId="19" xfId="0" applyNumberFormat="1" applyFont="1" applyFill="1" applyBorder="1" applyAlignment="1">
      <alignment horizontal="center" vertical="center"/>
    </xf>
    <xf numFmtId="0" fontId="50" fillId="26" borderId="9" xfId="0" applyNumberFormat="1" applyFont="1" applyFill="1" applyBorder="1" applyAlignment="1">
      <alignment horizontal="center" vertical="center"/>
    </xf>
    <xf numFmtId="0" fontId="50" fillId="26" borderId="51" xfId="0" applyNumberFormat="1" applyFont="1" applyFill="1" applyBorder="1" applyAlignment="1">
      <alignment horizontal="center" vertical="center"/>
    </xf>
    <xf numFmtId="0" fontId="50" fillId="26" borderId="1" xfId="0" applyNumberFormat="1" applyFont="1" applyFill="1" applyBorder="1" applyAlignment="1">
      <alignment horizontal="center" vertical="center"/>
    </xf>
    <xf numFmtId="0" fontId="40" fillId="0" borderId="4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0" fillId="26" borderId="63" xfId="0" applyNumberFormat="1" applyFont="1" applyFill="1" applyBorder="1" applyAlignment="1">
      <alignment horizontal="center" vertical="center"/>
    </xf>
    <xf numFmtId="0" fontId="50" fillId="26" borderId="53" xfId="0" applyNumberFormat="1" applyFont="1" applyFill="1" applyBorder="1" applyAlignment="1">
      <alignment horizontal="center" vertical="center"/>
    </xf>
    <xf numFmtId="0" fontId="50" fillId="26" borderId="71" xfId="0" applyNumberFormat="1" applyFont="1" applyFill="1" applyBorder="1" applyAlignment="1">
      <alignment horizontal="center" vertical="center"/>
    </xf>
    <xf numFmtId="0" fontId="50" fillId="26" borderId="72" xfId="0" applyNumberFormat="1" applyFont="1" applyFill="1" applyBorder="1" applyAlignment="1">
      <alignment horizontal="center" vertical="center"/>
    </xf>
    <xf numFmtId="0" fontId="50" fillId="0" borderId="75" xfId="0" applyNumberFormat="1" applyFont="1" applyBorder="1" applyAlignment="1">
      <alignment horizontal="center" vertical="center"/>
    </xf>
    <xf numFmtId="0" fontId="50" fillId="0" borderId="76" xfId="0" applyNumberFormat="1" applyFont="1" applyBorder="1" applyAlignment="1">
      <alignment horizontal="center" vertical="center"/>
    </xf>
    <xf numFmtId="0" fontId="50" fillId="0" borderId="71" xfId="0" applyNumberFormat="1" applyFont="1" applyBorder="1" applyAlignment="1">
      <alignment horizontal="center" vertical="center"/>
    </xf>
    <xf numFmtId="0" fontId="50" fillId="0" borderId="72" xfId="0" applyNumberFormat="1" applyFont="1" applyBorder="1" applyAlignment="1">
      <alignment horizontal="center" vertical="center"/>
    </xf>
    <xf numFmtId="176" fontId="12" fillId="26" borderId="2" xfId="0" applyNumberFormat="1" applyFont="1" applyFill="1" applyBorder="1" applyAlignment="1" applyProtection="1">
      <alignment horizontal="right" vertical="center"/>
    </xf>
    <xf numFmtId="176" fontId="12" fillId="26" borderId="4" xfId="0" applyNumberFormat="1" applyFont="1" applyFill="1" applyBorder="1" applyAlignment="1" applyProtection="1">
      <alignment horizontal="right" vertical="center"/>
    </xf>
    <xf numFmtId="176" fontId="12" fillId="26" borderId="51" xfId="0" applyNumberFormat="1" applyFont="1" applyFill="1" applyBorder="1" applyAlignment="1" applyProtection="1">
      <alignment horizontal="right" vertical="center"/>
    </xf>
    <xf numFmtId="176" fontId="12" fillId="28" borderId="1" xfId="0" applyNumberFormat="1" applyFont="1" applyFill="1" applyBorder="1" applyAlignment="1">
      <alignment vertical="center"/>
    </xf>
    <xf numFmtId="176" fontId="12" fillId="28" borderId="23" xfId="0" applyNumberFormat="1" applyFont="1" applyFill="1" applyBorder="1" applyAlignment="1" applyProtection="1">
      <alignment horizontal="right" vertical="center"/>
    </xf>
    <xf numFmtId="176" fontId="12" fillId="28" borderId="4" xfId="0" applyNumberFormat="1" applyFont="1" applyFill="1" applyBorder="1" applyAlignment="1" applyProtection="1">
      <alignment horizontal="right" vertical="center"/>
    </xf>
    <xf numFmtId="176" fontId="12" fillId="28" borderId="24" xfId="0" applyNumberFormat="1" applyFont="1" applyFill="1" applyBorder="1" applyAlignment="1" applyProtection="1">
      <alignment horizontal="right" vertical="center"/>
    </xf>
    <xf numFmtId="0" fontId="0" fillId="0" borderId="0" xfId="0" applyNumberFormat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176" fontId="5" fillId="0" borderId="90" xfId="0" applyNumberFormat="1" applyFont="1" applyBorder="1" applyAlignment="1" applyProtection="1">
      <alignment vertical="center"/>
      <protection locked="0"/>
    </xf>
    <xf numFmtId="176" fontId="12" fillId="0" borderId="90" xfId="32" applyNumberFormat="1" applyFont="1" applyFill="1" applyBorder="1" applyAlignment="1">
      <alignment horizontal="right" vertical="center"/>
    </xf>
    <xf numFmtId="176" fontId="12" fillId="0" borderId="94" xfId="32" applyNumberFormat="1" applyFont="1" applyFill="1" applyBorder="1" applyAlignment="1">
      <alignment horizontal="right" vertical="center"/>
    </xf>
    <xf numFmtId="176" fontId="37" fillId="0" borderId="17" xfId="32" applyNumberFormat="1" applyFont="1" applyFill="1" applyBorder="1" applyAlignment="1">
      <alignment horizontal="right" vertical="center" shrinkToFit="1"/>
    </xf>
    <xf numFmtId="0" fontId="56" fillId="0" borderId="0" xfId="0" applyNumberFormat="1" applyFont="1" applyBorder="1">
      <alignment vertical="center"/>
    </xf>
    <xf numFmtId="176" fontId="12" fillId="0" borderId="4" xfId="32" applyNumberFormat="1" applyFont="1" applyFill="1" applyBorder="1" applyAlignment="1">
      <alignment horizontal="right" vertical="center"/>
    </xf>
    <xf numFmtId="176" fontId="10" fillId="3" borderId="5" xfId="0" applyNumberFormat="1" applyFont="1" applyFill="1" applyBorder="1" applyAlignment="1">
      <alignment horizontal="right" vertical="center"/>
    </xf>
    <xf numFmtId="176" fontId="57" fillId="26" borderId="23" xfId="0" applyNumberFormat="1" applyFont="1" applyFill="1" applyBorder="1" applyAlignment="1">
      <alignment vertical="center"/>
    </xf>
    <xf numFmtId="176" fontId="10" fillId="0" borderId="90" xfId="0" applyNumberFormat="1" applyFont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>
      <alignment vertical="center"/>
    </xf>
    <xf numFmtId="0" fontId="58" fillId="0" borderId="0" xfId="0" applyNumberFormat="1" applyFont="1" applyBorder="1">
      <alignment vertical="center"/>
    </xf>
    <xf numFmtId="0" fontId="3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6" fontId="6" fillId="26" borderId="7" xfId="0" applyNumberFormat="1" applyFont="1" applyFill="1" applyBorder="1" applyAlignment="1" applyProtection="1">
      <alignment horizontal="center" vertical="center"/>
    </xf>
    <xf numFmtId="176" fontId="6" fillId="26" borderId="19" xfId="0" applyNumberFormat="1" applyFont="1" applyFill="1" applyBorder="1" applyAlignment="1" applyProtection="1">
      <alignment horizontal="center" vertical="center"/>
    </xf>
    <xf numFmtId="176" fontId="10" fillId="3" borderId="6" xfId="0" applyNumberFormat="1" applyFont="1" applyFill="1" applyBorder="1" applyAlignment="1">
      <alignment horizontal="right" vertical="center"/>
    </xf>
    <xf numFmtId="176" fontId="57" fillId="26" borderId="24" xfId="0" applyNumberFormat="1" applyFont="1" applyFill="1" applyBorder="1" applyAlignment="1">
      <alignment vertical="center"/>
    </xf>
    <xf numFmtId="176" fontId="10" fillId="0" borderId="51" xfId="0" applyNumberFormat="1" applyFont="1" applyBorder="1" applyAlignment="1" applyProtection="1">
      <alignment vertical="center"/>
      <protection locked="0"/>
    </xf>
    <xf numFmtId="176" fontId="10" fillId="0" borderId="7" xfId="0" applyNumberFormat="1" applyFont="1" applyBorder="1" applyAlignment="1" applyProtection="1">
      <alignment vertical="center"/>
      <protection locked="0"/>
    </xf>
    <xf numFmtId="176" fontId="10" fillId="0" borderId="94" xfId="0" applyNumberFormat="1" applyFont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176" fontId="37" fillId="0" borderId="0" xfId="0" applyNumberFormat="1" applyFont="1" applyFill="1" applyBorder="1" applyAlignment="1">
      <alignment vertical="center"/>
    </xf>
    <xf numFmtId="176" fontId="37" fillId="0" borderId="0" xfId="32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 applyProtection="1">
      <alignment horizontal="right" vertical="center"/>
    </xf>
    <xf numFmtId="41" fontId="40" fillId="0" borderId="55" xfId="0" applyNumberFormat="1" applyFont="1" applyFill="1" applyBorder="1" applyAlignment="1" applyProtection="1">
      <alignment vertical="center"/>
      <protection locked="0"/>
    </xf>
    <xf numFmtId="41" fontId="40" fillId="0" borderId="4" xfId="32" applyNumberFormat="1" applyFont="1" applyFill="1" applyBorder="1" applyAlignment="1" applyProtection="1">
      <alignment horizontal="right" vertical="center"/>
      <protection locked="0"/>
    </xf>
    <xf numFmtId="176" fontId="6" fillId="26" borderId="51" xfId="0" applyNumberFormat="1" applyFont="1" applyFill="1" applyBorder="1" applyAlignment="1" applyProtection="1">
      <alignment horizontal="center" vertical="center" wrapText="1"/>
    </xf>
    <xf numFmtId="176" fontId="12" fillId="28" borderId="5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176" fontId="12" fillId="28" borderId="22" xfId="0" applyNumberFormat="1" applyFont="1" applyFill="1" applyBorder="1" applyAlignment="1" applyProtection="1">
      <alignment horizontal="right" vertical="center"/>
    </xf>
    <xf numFmtId="176" fontId="12" fillId="28" borderId="2" xfId="0" applyNumberFormat="1" applyFont="1" applyFill="1" applyBorder="1" applyAlignment="1" applyProtection="1">
      <alignment horizontal="right"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 applyProtection="1">
      <alignment vertical="center"/>
      <protection locked="0"/>
    </xf>
    <xf numFmtId="176" fontId="10" fillId="0" borderId="58" xfId="0" applyNumberFormat="1" applyFont="1" applyFill="1" applyBorder="1" applyAlignment="1" applyProtection="1">
      <alignment vertical="center"/>
      <protection locked="0"/>
    </xf>
    <xf numFmtId="176" fontId="10" fillId="0" borderId="59" xfId="0" applyNumberFormat="1" applyFont="1" applyFill="1" applyBorder="1" applyAlignment="1" applyProtection="1">
      <alignment vertical="center"/>
      <protection locked="0"/>
    </xf>
    <xf numFmtId="176" fontId="5" fillId="0" borderId="3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48" fillId="30" borderId="7" xfId="0" applyNumberFormat="1" applyFont="1" applyFill="1" applyBorder="1" applyAlignment="1" applyProtection="1">
      <alignment horizontal="center" vertical="center"/>
    </xf>
    <xf numFmtId="176" fontId="6" fillId="26" borderId="51" xfId="0" applyNumberFormat="1" applyFont="1" applyFill="1" applyBorder="1" applyAlignment="1" applyProtection="1">
      <alignment horizontal="center" vertical="center"/>
    </xf>
    <xf numFmtId="176" fontId="12" fillId="35" borderId="5" xfId="0" applyNumberFormat="1" applyFont="1" applyFill="1" applyBorder="1" applyAlignment="1">
      <alignment vertical="center"/>
    </xf>
    <xf numFmtId="176" fontId="6" fillId="26" borderId="71" xfId="0" applyNumberFormat="1" applyFont="1" applyFill="1" applyBorder="1" applyAlignment="1" applyProtection="1">
      <alignment horizontal="center" vertical="center"/>
    </xf>
    <xf numFmtId="176" fontId="12" fillId="35" borderId="75" xfId="0" applyNumberFormat="1" applyFont="1" applyFill="1" applyBorder="1" applyAlignment="1">
      <alignment vertical="center"/>
    </xf>
    <xf numFmtId="176" fontId="12" fillId="35" borderId="71" xfId="0" applyNumberFormat="1" applyFont="1" applyFill="1" applyBorder="1" applyAlignment="1">
      <alignment vertical="center"/>
    </xf>
    <xf numFmtId="176" fontId="12" fillId="4" borderId="13" xfId="0" applyNumberFormat="1" applyFont="1" applyFill="1" applyBorder="1" applyAlignment="1" applyProtection="1">
      <alignment horizontal="right" vertical="center"/>
    </xf>
    <xf numFmtId="176" fontId="12" fillId="4" borderId="5" xfId="0" applyNumberFormat="1" applyFont="1" applyFill="1" applyBorder="1" applyAlignment="1" applyProtection="1">
      <alignment horizontal="right" vertical="center"/>
    </xf>
    <xf numFmtId="176" fontId="12" fillId="4" borderId="6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>
      <alignment vertical="center"/>
    </xf>
    <xf numFmtId="176" fontId="10" fillId="0" borderId="51" xfId="0" applyNumberFormat="1" applyFont="1" applyFill="1" applyBorder="1" applyAlignment="1">
      <alignment vertical="center"/>
    </xf>
    <xf numFmtId="176" fontId="48" fillId="30" borderId="104" xfId="0" applyNumberFormat="1" applyFont="1" applyFill="1" applyBorder="1" applyAlignment="1" applyProtection="1">
      <alignment horizontal="center" vertical="center"/>
    </xf>
    <xf numFmtId="176" fontId="48" fillId="30" borderId="105" xfId="0" applyNumberFormat="1" applyFont="1" applyFill="1" applyBorder="1" applyAlignment="1" applyProtection="1">
      <alignment horizontal="center" vertical="center"/>
    </xf>
    <xf numFmtId="176" fontId="5" fillId="2" borderId="106" xfId="0" applyNumberFormat="1" applyFont="1" applyFill="1" applyBorder="1" applyAlignment="1">
      <alignment vertical="center"/>
    </xf>
    <xf numFmtId="176" fontId="5" fillId="2" borderId="107" xfId="0" applyNumberFormat="1" applyFont="1" applyFill="1" applyBorder="1" applyAlignment="1">
      <alignment vertical="center"/>
    </xf>
    <xf numFmtId="176" fontId="5" fillId="2" borderId="108" xfId="0" applyNumberFormat="1" applyFont="1" applyFill="1" applyBorder="1" applyAlignment="1">
      <alignment vertical="center"/>
    </xf>
    <xf numFmtId="176" fontId="5" fillId="0" borderId="109" xfId="0" applyNumberFormat="1" applyFont="1" applyFill="1" applyBorder="1" applyAlignment="1">
      <alignment vertical="center"/>
    </xf>
    <xf numFmtId="176" fontId="10" fillId="0" borderId="111" xfId="0" applyNumberFormat="1" applyFont="1" applyFill="1" applyBorder="1" applyAlignment="1">
      <alignment vertical="center"/>
    </xf>
    <xf numFmtId="176" fontId="10" fillId="0" borderId="112" xfId="0" applyNumberFormat="1" applyFont="1" applyFill="1" applyBorder="1" applyAlignment="1">
      <alignment vertical="center"/>
    </xf>
    <xf numFmtId="176" fontId="6" fillId="34" borderId="14" xfId="0" applyNumberFormat="1" applyFont="1" applyFill="1" applyBorder="1" applyAlignment="1">
      <alignment vertical="center"/>
    </xf>
    <xf numFmtId="176" fontId="6" fillId="34" borderId="16" xfId="0" applyNumberFormat="1" applyFont="1" applyFill="1" applyBorder="1" applyAlignment="1">
      <alignment vertical="center"/>
    </xf>
    <xf numFmtId="176" fontId="6" fillId="34" borderId="18" xfId="0" applyNumberFormat="1" applyFont="1" applyFill="1" applyBorder="1" applyAlignment="1">
      <alignment vertical="center"/>
    </xf>
    <xf numFmtId="0" fontId="37" fillId="28" borderId="14" xfId="0" applyNumberFormat="1" applyFont="1" applyFill="1" applyBorder="1" applyAlignment="1">
      <alignment horizontal="center" vertical="center"/>
    </xf>
    <xf numFmtId="0" fontId="37" fillId="28" borderId="21" xfId="0" applyNumberFormat="1" applyFont="1" applyFill="1" applyBorder="1" applyAlignment="1">
      <alignment horizontal="center" vertical="center"/>
    </xf>
    <xf numFmtId="0" fontId="37" fillId="28" borderId="20" xfId="0" applyNumberFormat="1" applyFont="1" applyFill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176" fontId="6" fillId="8" borderId="96" xfId="0" applyNumberFormat="1" applyFont="1" applyFill="1" applyBorder="1" applyAlignment="1">
      <alignment vertical="center"/>
    </xf>
    <xf numFmtId="41" fontId="60" fillId="0" borderId="29" xfId="0" applyNumberFormat="1" applyFont="1" applyBorder="1" applyAlignment="1" applyProtection="1">
      <alignment horizontal="right" vertical="center"/>
      <protection locked="0"/>
    </xf>
    <xf numFmtId="0" fontId="0" fillId="0" borderId="29" xfId="0" applyNumberFormat="1" applyBorder="1">
      <alignment vertical="center"/>
    </xf>
    <xf numFmtId="0" fontId="0" fillId="0" borderId="20" xfId="0" applyNumberFormat="1" applyBorder="1">
      <alignment vertical="center"/>
    </xf>
    <xf numFmtId="176" fontId="6" fillId="8" borderId="21" xfId="0" applyNumberFormat="1" applyFont="1" applyFill="1" applyBorder="1" applyAlignment="1">
      <alignment vertical="center"/>
    </xf>
    <xf numFmtId="176" fontId="49" fillId="34" borderId="66" xfId="0" applyNumberFormat="1" applyFont="1" applyFill="1" applyBorder="1" applyAlignment="1">
      <alignment horizontal="center" vertical="center"/>
    </xf>
    <xf numFmtId="176" fontId="49" fillId="34" borderId="10" xfId="0" applyNumberFormat="1" applyFont="1" applyFill="1" applyBorder="1" applyAlignment="1">
      <alignment horizontal="center" vertical="center"/>
    </xf>
    <xf numFmtId="176" fontId="49" fillId="34" borderId="62" xfId="0" applyNumberFormat="1" applyFont="1" applyFill="1" applyBorder="1" applyAlignment="1">
      <alignment horizontal="center" vertical="center" wrapText="1"/>
    </xf>
    <xf numFmtId="176" fontId="6" fillId="34" borderId="22" xfId="0" applyNumberFormat="1" applyFont="1" applyFill="1" applyBorder="1" applyAlignment="1">
      <alignment vertical="center"/>
    </xf>
    <xf numFmtId="176" fontId="6" fillId="34" borderId="23" xfId="0" applyNumberFormat="1" applyFont="1" applyFill="1" applyBorder="1" applyAlignment="1">
      <alignment vertical="center"/>
    </xf>
    <xf numFmtId="176" fontId="6" fillId="34" borderId="24" xfId="0" applyNumberFormat="1" applyFont="1" applyFill="1" applyBorder="1" applyAlignment="1">
      <alignment vertical="center"/>
    </xf>
    <xf numFmtId="176" fontId="49" fillId="31" borderId="66" xfId="0" applyNumberFormat="1" applyFont="1" applyFill="1" applyBorder="1" applyAlignment="1">
      <alignment horizontal="center" vertical="center"/>
    </xf>
    <xf numFmtId="176" fontId="49" fillId="31" borderId="10" xfId="0" applyNumberFormat="1" applyFont="1" applyFill="1" applyBorder="1" applyAlignment="1">
      <alignment horizontal="center" vertical="center"/>
    </xf>
    <xf numFmtId="176" fontId="49" fillId="31" borderId="10" xfId="0" applyNumberFormat="1" applyFont="1" applyFill="1" applyBorder="1" applyAlignment="1">
      <alignment horizontal="center" vertical="center" wrapText="1"/>
    </xf>
    <xf numFmtId="176" fontId="49" fillId="31" borderId="62" xfId="0" applyNumberFormat="1" applyFont="1" applyFill="1" applyBorder="1" applyAlignment="1">
      <alignment horizontal="center" vertical="center" wrapText="1"/>
    </xf>
    <xf numFmtId="176" fontId="5" fillId="31" borderId="33" xfId="0" applyNumberFormat="1" applyFont="1" applyFill="1" applyBorder="1" applyAlignment="1">
      <alignment vertical="center"/>
    </xf>
    <xf numFmtId="176" fontId="5" fillId="31" borderId="23" xfId="0" applyNumberFormat="1" applyFont="1" applyFill="1" applyBorder="1" applyAlignment="1" applyProtection="1">
      <alignment vertical="center"/>
      <protection locked="0"/>
    </xf>
    <xf numFmtId="176" fontId="5" fillId="31" borderId="24" xfId="0" applyNumberFormat="1" applyFont="1" applyFill="1" applyBorder="1" applyAlignment="1" applyProtection="1">
      <alignment vertical="center"/>
      <protection locked="0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62" xfId="0" applyNumberFormat="1" applyFont="1" applyFill="1" applyBorder="1" applyAlignment="1">
      <alignment horizontal="center" vertical="center"/>
    </xf>
    <xf numFmtId="176" fontId="5" fillId="8" borderId="10" xfId="0" applyNumberFormat="1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vertical="center"/>
    </xf>
    <xf numFmtId="176" fontId="32" fillId="26" borderId="30" xfId="0" applyNumberFormat="1" applyFont="1" applyFill="1" applyBorder="1" applyAlignment="1">
      <alignment horizontal="center" vertical="center"/>
    </xf>
    <xf numFmtId="176" fontId="32" fillId="26" borderId="30" xfId="0" applyNumberFormat="1" applyFont="1" applyFill="1" applyBorder="1" applyAlignment="1">
      <alignment horizontal="center" vertical="center" wrapText="1"/>
    </xf>
    <xf numFmtId="176" fontId="32" fillId="26" borderId="57" xfId="0" applyNumberFormat="1" applyFont="1" applyFill="1" applyBorder="1" applyAlignment="1">
      <alignment horizontal="center" vertical="center" wrapText="1"/>
    </xf>
    <xf numFmtId="176" fontId="6" fillId="26" borderId="13" xfId="0" applyNumberFormat="1" applyFont="1" applyFill="1" applyBorder="1" applyAlignment="1">
      <alignment vertical="center"/>
    </xf>
    <xf numFmtId="176" fontId="6" fillId="26" borderId="5" xfId="0" applyNumberFormat="1" applyFont="1" applyFill="1" applyBorder="1" applyAlignment="1">
      <alignment vertical="center"/>
    </xf>
    <xf numFmtId="176" fontId="32" fillId="32" borderId="7" xfId="0" applyNumberFormat="1" applyFont="1" applyFill="1" applyBorder="1" applyAlignment="1">
      <alignment horizontal="center" vertical="center" wrapText="1"/>
    </xf>
    <xf numFmtId="176" fontId="32" fillId="32" borderId="7" xfId="0" applyNumberFormat="1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vertical="center"/>
    </xf>
    <xf numFmtId="0" fontId="43" fillId="34" borderId="22" xfId="0" applyNumberFormat="1" applyFont="1" applyFill="1" applyBorder="1" applyAlignment="1">
      <alignment horizontal="center" vertical="center"/>
    </xf>
    <xf numFmtId="176" fontId="37" fillId="0" borderId="3" xfId="0" applyNumberFormat="1" applyFont="1" applyFill="1" applyBorder="1" applyAlignment="1">
      <alignment vertical="center"/>
    </xf>
    <xf numFmtId="176" fontId="37" fillId="0" borderId="17" xfId="0" applyNumberFormat="1" applyFont="1" applyFill="1" applyBorder="1" applyAlignment="1">
      <alignment vertical="center"/>
    </xf>
    <xf numFmtId="176" fontId="37" fillId="0" borderId="7" xfId="0" applyNumberFormat="1" applyFont="1" applyFill="1" applyBorder="1" applyAlignment="1">
      <alignment vertical="center"/>
    </xf>
    <xf numFmtId="176" fontId="37" fillId="0" borderId="19" xfId="0" applyNumberFormat="1" applyFont="1" applyFill="1" applyBorder="1" applyAlignment="1">
      <alignment vertical="center"/>
    </xf>
    <xf numFmtId="176" fontId="37" fillId="34" borderId="1" xfId="0" applyNumberFormat="1" applyFont="1" applyFill="1" applyBorder="1" applyAlignment="1">
      <alignment vertical="center"/>
    </xf>
    <xf numFmtId="176" fontId="37" fillId="34" borderId="15" xfId="0" applyNumberFormat="1" applyFont="1" applyFill="1" applyBorder="1" applyAlignment="1">
      <alignment vertical="center"/>
    </xf>
    <xf numFmtId="176" fontId="37" fillId="31" borderId="2" xfId="0" applyNumberFormat="1" applyFont="1" applyFill="1" applyBorder="1" applyAlignment="1">
      <alignment vertical="center"/>
    </xf>
    <xf numFmtId="176" fontId="37" fillId="31" borderId="4" xfId="0" applyNumberFormat="1" applyFont="1" applyFill="1" applyBorder="1" applyAlignment="1">
      <alignment vertical="center"/>
    </xf>
    <xf numFmtId="176" fontId="37" fillId="31" borderId="51" xfId="0" applyNumberFormat="1" applyFont="1" applyFill="1" applyBorder="1" applyAlignment="1">
      <alignment vertical="center"/>
    </xf>
    <xf numFmtId="176" fontId="37" fillId="31" borderId="65" xfId="0" applyNumberFormat="1" applyFont="1" applyFill="1" applyBorder="1" applyAlignment="1">
      <alignment vertical="center"/>
    </xf>
    <xf numFmtId="176" fontId="37" fillId="34" borderId="22" xfId="0" applyNumberFormat="1" applyFont="1" applyFill="1" applyBorder="1" applyAlignment="1">
      <alignment horizontal="right" vertical="center"/>
    </xf>
    <xf numFmtId="0" fontId="37" fillId="34" borderId="23" xfId="0" applyNumberFormat="1" applyFont="1" applyFill="1" applyBorder="1" applyAlignment="1">
      <alignment horizontal="right" vertical="center"/>
    </xf>
    <xf numFmtId="0" fontId="37" fillId="34" borderId="24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63" fillId="38" borderId="75" xfId="0" applyFont="1" applyFill="1" applyBorder="1" applyAlignment="1">
      <alignment horizontal="center" vertical="center" wrapText="1"/>
    </xf>
    <xf numFmtId="0" fontId="63" fillId="38" borderId="3" xfId="0" applyFont="1" applyFill="1" applyBorder="1" applyAlignment="1">
      <alignment horizontal="center" vertical="center" wrapText="1"/>
    </xf>
    <xf numFmtId="0" fontId="63" fillId="38" borderId="76" xfId="0" applyFont="1" applyFill="1" applyBorder="1" applyAlignment="1">
      <alignment horizontal="center" vertical="center" wrapText="1"/>
    </xf>
    <xf numFmtId="0" fontId="63" fillId="38" borderId="4" xfId="0" applyFont="1" applyFill="1" applyBorder="1" applyAlignment="1">
      <alignment horizontal="center" vertical="center" wrapText="1"/>
    </xf>
    <xf numFmtId="0" fontId="30" fillId="38" borderId="73" xfId="0" applyFont="1" applyFill="1" applyBorder="1" applyAlignment="1">
      <alignment horizontal="center" vertical="center"/>
    </xf>
    <xf numFmtId="0" fontId="30" fillId="38" borderId="9" xfId="0" applyFont="1" applyFill="1" applyBorder="1" applyAlignment="1">
      <alignment horizontal="center" vertical="center"/>
    </xf>
    <xf numFmtId="0" fontId="30" fillId="38" borderId="85" xfId="0" applyFont="1" applyFill="1" applyBorder="1" applyAlignment="1">
      <alignment horizontal="center" vertical="center"/>
    </xf>
    <xf numFmtId="41" fontId="63" fillId="38" borderId="75" xfId="48" applyFont="1" applyFill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30" fillId="0" borderId="3" xfId="0" applyFont="1" applyBorder="1">
      <alignment vertical="center"/>
    </xf>
    <xf numFmtId="0" fontId="30" fillId="0" borderId="76" xfId="0" applyFont="1" applyBorder="1">
      <alignment vertical="center"/>
    </xf>
    <xf numFmtId="0" fontId="30" fillId="0" borderId="4" xfId="0" applyFont="1" applyBorder="1">
      <alignment vertical="center"/>
    </xf>
    <xf numFmtId="0" fontId="63" fillId="0" borderId="123" xfId="0" applyFont="1" applyBorder="1" applyAlignment="1">
      <alignment horizontal="center" vertical="center"/>
    </xf>
    <xf numFmtId="0" fontId="63" fillId="0" borderId="121" xfId="0" applyFont="1" applyBorder="1" applyAlignment="1">
      <alignment horizontal="center" vertical="center"/>
    </xf>
    <xf numFmtId="0" fontId="30" fillId="0" borderId="122" xfId="0" applyFont="1" applyBorder="1">
      <alignment vertical="center"/>
    </xf>
    <xf numFmtId="0" fontId="30" fillId="0" borderId="124" xfId="0" applyFont="1" applyBorder="1">
      <alignment vertical="center"/>
    </xf>
    <xf numFmtId="0" fontId="30" fillId="0" borderId="125" xfId="0" applyFont="1" applyBorder="1">
      <alignment vertical="center"/>
    </xf>
    <xf numFmtId="0" fontId="30" fillId="38" borderId="75" xfId="0" applyFont="1" applyFill="1" applyBorder="1" applyAlignment="1">
      <alignment horizontal="center" vertical="center"/>
    </xf>
    <xf numFmtId="0" fontId="30" fillId="38" borderId="3" xfId="0" applyFont="1" applyFill="1" applyBorder="1" applyAlignment="1">
      <alignment horizontal="center" vertical="center"/>
    </xf>
    <xf numFmtId="0" fontId="30" fillId="38" borderId="58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0" fillId="0" borderId="75" xfId="0" applyFont="1" applyBorder="1">
      <alignment vertical="center"/>
    </xf>
    <xf numFmtId="41" fontId="0" fillId="0" borderId="0" xfId="0" applyNumberFormat="1">
      <alignment vertical="center"/>
    </xf>
    <xf numFmtId="0" fontId="63" fillId="38" borderId="58" xfId="0" applyFont="1" applyFill="1" applyBorder="1" applyAlignment="1">
      <alignment horizontal="center" vertical="center"/>
    </xf>
    <xf numFmtId="0" fontId="63" fillId="38" borderId="75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0" fillId="38" borderId="84" xfId="0" applyFont="1" applyFill="1" applyBorder="1" applyAlignment="1">
      <alignment horizontal="center" vertical="center"/>
    </xf>
    <xf numFmtId="0" fontId="63" fillId="38" borderId="85" xfId="0" applyFont="1" applyFill="1" applyBorder="1" applyAlignment="1">
      <alignment horizontal="center" vertical="center"/>
    </xf>
    <xf numFmtId="0" fontId="63" fillId="38" borderId="73" xfId="0" applyFont="1" applyFill="1" applyBorder="1" applyAlignment="1">
      <alignment horizontal="center" vertical="center"/>
    </xf>
    <xf numFmtId="0" fontId="30" fillId="0" borderId="9" xfId="0" applyFont="1" applyBorder="1">
      <alignment vertical="center"/>
    </xf>
    <xf numFmtId="0" fontId="30" fillId="0" borderId="74" xfId="0" applyFont="1" applyBorder="1">
      <alignment vertical="center"/>
    </xf>
    <xf numFmtId="0" fontId="30" fillId="0" borderId="73" xfId="0" applyFont="1" applyBorder="1">
      <alignment vertical="center"/>
    </xf>
    <xf numFmtId="0" fontId="63" fillId="38" borderId="61" xfId="0" applyFont="1" applyFill="1" applyBorder="1" applyAlignment="1">
      <alignment horizontal="center" vertical="center"/>
    </xf>
    <xf numFmtId="0" fontId="63" fillId="38" borderId="88" xfId="0" applyFont="1" applyFill="1" applyBorder="1" applyAlignment="1">
      <alignment horizontal="center" vertical="center"/>
    </xf>
    <xf numFmtId="0" fontId="30" fillId="0" borderId="1" xfId="0" applyFont="1" applyBorder="1">
      <alignment vertical="center"/>
    </xf>
    <xf numFmtId="0" fontId="30" fillId="0" borderId="88" xfId="0" applyFont="1" applyBorder="1">
      <alignment vertical="center"/>
    </xf>
    <xf numFmtId="41" fontId="30" fillId="0" borderId="15" xfId="48" applyFont="1" applyBorder="1">
      <alignment vertical="center"/>
    </xf>
    <xf numFmtId="41" fontId="30" fillId="0" borderId="17" xfId="48" applyFont="1" applyBorder="1">
      <alignment vertical="center"/>
    </xf>
    <xf numFmtId="0" fontId="63" fillId="38" borderId="59" xfId="0" applyFont="1" applyFill="1" applyBorder="1" applyAlignment="1">
      <alignment horizontal="center" vertical="center"/>
    </xf>
    <xf numFmtId="0" fontId="63" fillId="38" borderId="71" xfId="0" applyFont="1" applyFill="1" applyBorder="1" applyAlignment="1">
      <alignment horizontal="center" vertical="center"/>
    </xf>
    <xf numFmtId="0" fontId="30" fillId="0" borderId="7" xfId="0" applyFont="1" applyBorder="1">
      <alignment vertical="center"/>
    </xf>
    <xf numFmtId="0" fontId="30" fillId="0" borderId="72" xfId="0" applyFont="1" applyBorder="1">
      <alignment vertical="center"/>
    </xf>
    <xf numFmtId="0" fontId="30" fillId="0" borderId="71" xfId="0" applyFont="1" applyBorder="1">
      <alignment vertical="center"/>
    </xf>
    <xf numFmtId="41" fontId="30" fillId="0" borderId="19" xfId="48" applyFont="1" applyBorder="1">
      <alignment vertical="center"/>
    </xf>
    <xf numFmtId="0" fontId="30" fillId="0" borderId="55" xfId="0" applyFont="1" applyBorder="1">
      <alignment vertical="center"/>
    </xf>
    <xf numFmtId="0" fontId="30" fillId="0" borderId="89" xfId="0" applyFont="1" applyBorder="1">
      <alignment vertical="center"/>
    </xf>
    <xf numFmtId="0" fontId="63" fillId="38" borderId="64" xfId="0" applyFont="1" applyFill="1" applyBorder="1" applyAlignment="1">
      <alignment horizontal="center" vertical="center"/>
    </xf>
    <xf numFmtId="0" fontId="63" fillId="38" borderId="86" xfId="0" applyFont="1" applyFill="1" applyBorder="1" applyAlignment="1">
      <alignment horizontal="center" vertical="center"/>
    </xf>
    <xf numFmtId="0" fontId="30" fillId="0" borderId="8" xfId="0" applyFont="1" applyBorder="1">
      <alignment vertical="center"/>
    </xf>
    <xf numFmtId="0" fontId="30" fillId="0" borderId="87" xfId="0" applyFont="1" applyBorder="1">
      <alignment vertical="center"/>
    </xf>
    <xf numFmtId="0" fontId="30" fillId="0" borderId="54" xfId="0" applyFont="1" applyBorder="1">
      <alignment vertical="center"/>
    </xf>
    <xf numFmtId="0" fontId="30" fillId="38" borderId="66" xfId="0" applyFont="1" applyFill="1" applyBorder="1" applyAlignment="1">
      <alignment horizontal="center" vertical="center"/>
    </xf>
    <xf numFmtId="41" fontId="30" fillId="0" borderId="56" xfId="48" applyFont="1" applyBorder="1">
      <alignment vertical="center"/>
    </xf>
    <xf numFmtId="41" fontId="30" fillId="0" borderId="27" xfId="48" applyFont="1" applyBorder="1">
      <alignment vertical="center"/>
    </xf>
    <xf numFmtId="0" fontId="66" fillId="38" borderId="75" xfId="0" applyFont="1" applyFill="1" applyBorder="1" applyAlignment="1">
      <alignment horizontal="center" vertical="center" wrapText="1"/>
    </xf>
    <xf numFmtId="0" fontId="66" fillId="38" borderId="3" xfId="0" applyFont="1" applyFill="1" applyBorder="1" applyAlignment="1">
      <alignment horizontal="center" vertical="center" wrapText="1"/>
    </xf>
    <xf numFmtId="0" fontId="66" fillId="38" borderId="76" xfId="0" applyFont="1" applyFill="1" applyBorder="1" applyAlignment="1">
      <alignment horizontal="center" vertical="center" wrapText="1"/>
    </xf>
    <xf numFmtId="0" fontId="66" fillId="38" borderId="17" xfId="0" applyFont="1" applyFill="1" applyBorder="1" applyAlignment="1">
      <alignment horizontal="center" vertical="center" wrapText="1"/>
    </xf>
    <xf numFmtId="176" fontId="5" fillId="2" borderId="110" xfId="0" applyNumberFormat="1" applyFont="1" applyFill="1" applyBorder="1" applyAlignment="1">
      <alignment vertical="center"/>
    </xf>
    <xf numFmtId="176" fontId="6" fillId="26" borderId="5" xfId="0" applyNumberFormat="1" applyFont="1" applyFill="1" applyBorder="1" applyAlignment="1" applyProtection="1">
      <alignment horizontal="center" vertical="center" wrapText="1"/>
    </xf>
    <xf numFmtId="176" fontId="6" fillId="26" borderId="6" xfId="0" applyNumberFormat="1" applyFont="1" applyFill="1" applyBorder="1" applyAlignment="1" applyProtection="1">
      <alignment horizontal="center" vertical="center"/>
    </xf>
    <xf numFmtId="176" fontId="12" fillId="28" borderId="61" xfId="0" applyNumberFormat="1" applyFont="1" applyFill="1" applyBorder="1" applyAlignment="1">
      <alignment vertical="center"/>
    </xf>
    <xf numFmtId="176" fontId="12" fillId="0" borderId="58" xfId="32" applyNumberFormat="1" applyFont="1" applyFill="1" applyBorder="1" applyAlignment="1">
      <alignment horizontal="right" vertical="center"/>
    </xf>
    <xf numFmtId="176" fontId="12" fillId="0" borderId="59" xfId="32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vertical="center"/>
    </xf>
    <xf numFmtId="0" fontId="0" fillId="0" borderId="3" xfId="0" applyNumberFormat="1" applyFont="1" applyBorder="1">
      <alignment vertical="center"/>
    </xf>
    <xf numFmtId="176" fontId="6" fillId="26" borderId="59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Border="1">
      <alignment vertical="center"/>
    </xf>
    <xf numFmtId="0" fontId="0" fillId="0" borderId="7" xfId="0" applyNumberFormat="1" applyFont="1" applyBorder="1">
      <alignment vertical="center"/>
    </xf>
    <xf numFmtId="0" fontId="0" fillId="0" borderId="19" xfId="0" applyNumberFormat="1" applyFont="1" applyBorder="1">
      <alignment vertical="center"/>
    </xf>
    <xf numFmtId="176" fontId="12" fillId="35" borderId="4" xfId="0" applyNumberFormat="1" applyFont="1" applyFill="1" applyBorder="1" applyAlignment="1">
      <alignment vertical="center"/>
    </xf>
    <xf numFmtId="176" fontId="6" fillId="26" borderId="72" xfId="0" applyNumberFormat="1" applyFont="1" applyFill="1" applyBorder="1" applyAlignment="1" applyProtection="1">
      <alignment horizontal="center" vertical="center"/>
    </xf>
    <xf numFmtId="176" fontId="12" fillId="0" borderId="76" xfId="0" applyNumberFormat="1" applyFont="1" applyFill="1" applyBorder="1" applyAlignment="1">
      <alignment vertical="center"/>
    </xf>
    <xf numFmtId="0" fontId="0" fillId="0" borderId="76" xfId="0" applyNumberFormat="1" applyFont="1" applyBorder="1">
      <alignment vertical="center"/>
    </xf>
    <xf numFmtId="0" fontId="0" fillId="0" borderId="72" xfId="0" applyNumberFormat="1" applyFont="1" applyBorder="1">
      <alignment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5" xfId="0" applyFont="1" applyFill="1" applyBorder="1" applyAlignment="1">
      <alignment horizontal="center" vertical="center"/>
    </xf>
    <xf numFmtId="0" fontId="10" fillId="39" borderId="5" xfId="0" applyFont="1" applyFill="1" applyBorder="1" applyAlignment="1">
      <alignment horizontal="center" vertical="center"/>
    </xf>
    <xf numFmtId="0" fontId="10" fillId="39" borderId="6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5" fillId="39" borderId="6" xfId="0" applyFont="1" applyFill="1" applyBorder="1" applyAlignment="1">
      <alignment horizontal="center" vertical="center"/>
    </xf>
    <xf numFmtId="0" fontId="5" fillId="39" borderId="13" xfId="0" applyNumberFormat="1" applyFont="1" applyFill="1" applyBorder="1" applyAlignment="1">
      <alignment horizontal="center" vertical="center"/>
    </xf>
    <xf numFmtId="0" fontId="5" fillId="39" borderId="5" xfId="0" applyNumberFormat="1" applyFont="1" applyFill="1" applyBorder="1" applyAlignment="1">
      <alignment horizontal="center" vertical="center"/>
    </xf>
    <xf numFmtId="0" fontId="5" fillId="39" borderId="6" xfId="0" applyNumberFormat="1" applyFont="1" applyFill="1" applyBorder="1" applyAlignment="1">
      <alignment horizontal="center" vertical="center"/>
    </xf>
    <xf numFmtId="0" fontId="37" fillId="39" borderId="96" xfId="0" applyNumberFormat="1" applyFont="1" applyFill="1" applyBorder="1" applyAlignment="1">
      <alignment horizontal="center" vertical="center"/>
    </xf>
    <xf numFmtId="0" fontId="37" fillId="39" borderId="46" xfId="0" applyNumberFormat="1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5" fillId="39" borderId="83" xfId="0" applyNumberFormat="1" applyFont="1" applyFill="1" applyBorder="1" applyAlignment="1">
      <alignment horizontal="center" vertical="center"/>
    </xf>
    <xf numFmtId="0" fontId="5" fillId="39" borderId="81" xfId="0" applyNumberFormat="1" applyFont="1" applyFill="1" applyBorder="1" applyAlignment="1">
      <alignment horizontal="center" vertical="center"/>
    </xf>
    <xf numFmtId="0" fontId="5" fillId="39" borderId="82" xfId="0" applyNumberFormat="1" applyFont="1" applyFill="1" applyBorder="1" applyAlignment="1">
      <alignment horizontal="center" vertical="center"/>
    </xf>
    <xf numFmtId="0" fontId="5" fillId="39" borderId="80" xfId="0" applyFont="1" applyFill="1" applyBorder="1" applyAlignment="1">
      <alignment horizontal="center" vertical="center"/>
    </xf>
    <xf numFmtId="0" fontId="5" fillId="39" borderId="81" xfId="0" applyFont="1" applyFill="1" applyBorder="1" applyAlignment="1">
      <alignment horizontal="center" vertical="center"/>
    </xf>
    <xf numFmtId="0" fontId="5" fillId="39" borderId="82" xfId="0" applyFont="1" applyFill="1" applyBorder="1" applyAlignment="1">
      <alignment horizontal="center" vertical="center"/>
    </xf>
    <xf numFmtId="0" fontId="37" fillId="39" borderId="14" xfId="0" applyNumberFormat="1" applyFont="1" applyFill="1" applyBorder="1" applyAlignment="1">
      <alignment horizontal="center" vertical="center"/>
    </xf>
    <xf numFmtId="0" fontId="37" fillId="39" borderId="21" xfId="0" applyNumberFormat="1" applyFont="1" applyFill="1" applyBorder="1" applyAlignment="1">
      <alignment horizontal="center" vertical="center"/>
    </xf>
    <xf numFmtId="0" fontId="37" fillId="39" borderId="20" xfId="0" applyNumberFormat="1" applyFont="1" applyFill="1" applyBorder="1" applyAlignment="1">
      <alignment horizontal="center" vertical="center"/>
    </xf>
    <xf numFmtId="0" fontId="5" fillId="39" borderId="17" xfId="0" applyNumberFormat="1" applyFont="1" applyFill="1" applyBorder="1" applyAlignment="1">
      <alignment horizontal="center" vertical="center"/>
    </xf>
    <xf numFmtId="0" fontId="5" fillId="39" borderId="19" xfId="0" applyNumberFormat="1" applyFont="1" applyFill="1" applyBorder="1" applyAlignment="1">
      <alignment horizontal="center" vertical="center"/>
    </xf>
    <xf numFmtId="0" fontId="33" fillId="39" borderId="130" xfId="0" applyNumberFormat="1" applyFont="1" applyFill="1" applyBorder="1" applyAlignment="1">
      <alignment horizontal="center" vertical="center"/>
    </xf>
    <xf numFmtId="0" fontId="5" fillId="39" borderId="96" xfId="0" applyFont="1" applyFill="1" applyBorder="1" applyAlignment="1">
      <alignment horizontal="center" vertical="center"/>
    </xf>
    <xf numFmtId="0" fontId="50" fillId="8" borderId="73" xfId="0" applyNumberFormat="1" applyFont="1" applyFill="1" applyBorder="1" applyAlignment="1">
      <alignment horizontal="center" vertical="center"/>
    </xf>
    <xf numFmtId="0" fontId="61" fillId="26" borderId="24" xfId="0" applyNumberFormat="1" applyFont="1" applyFill="1" applyBorder="1" applyAlignment="1" applyProtection="1">
      <alignment horizontal="center" vertical="center"/>
      <protection locked="0"/>
    </xf>
    <xf numFmtId="0" fontId="61" fillId="26" borderId="7" xfId="0" applyNumberFormat="1" applyFont="1" applyFill="1" applyBorder="1" applyAlignment="1" applyProtection="1">
      <alignment horizontal="center" vertical="center"/>
      <protection locked="0"/>
    </xf>
    <xf numFmtId="0" fontId="61" fillId="26" borderId="59" xfId="0" applyNumberFormat="1" applyFont="1" applyFill="1" applyBorder="1" applyAlignment="1" applyProtection="1">
      <alignment horizontal="center" vertical="center"/>
      <protection locked="0"/>
    </xf>
    <xf numFmtId="176" fontId="61" fillId="8" borderId="25" xfId="0" applyNumberFormat="1" applyFont="1" applyFill="1" applyBorder="1" applyAlignment="1" applyProtection="1">
      <alignment horizontal="center" vertical="center"/>
      <protection locked="0"/>
    </xf>
    <xf numFmtId="176" fontId="61" fillId="8" borderId="9" xfId="0" applyNumberFormat="1" applyFont="1" applyFill="1" applyBorder="1" applyAlignment="1" applyProtection="1">
      <alignment horizontal="center" vertical="center"/>
      <protection locked="0"/>
    </xf>
    <xf numFmtId="0" fontId="7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32" xfId="0" applyNumberFormat="1" applyFont="1" applyFill="1" applyBorder="1" applyAlignment="1" applyProtection="1">
      <alignment horizontal="center" vertical="center"/>
      <protection locked="0"/>
    </xf>
    <xf numFmtId="0" fontId="70" fillId="0" borderId="23" xfId="0" applyNumberFormat="1" applyFont="1" applyFill="1" applyBorder="1" applyAlignment="1" applyProtection="1">
      <alignment horizontal="center" vertical="center"/>
      <protection locked="0"/>
    </xf>
    <xf numFmtId="176" fontId="61" fillId="8" borderId="22" xfId="0" applyNumberFormat="1" applyFont="1" applyFill="1" applyBorder="1" applyAlignment="1" applyProtection="1">
      <alignment horizontal="center" vertical="center"/>
      <protection locked="0"/>
    </xf>
    <xf numFmtId="0" fontId="70" fillId="0" borderId="3" xfId="0" applyNumberFormat="1" applyFont="1" applyFill="1" applyBorder="1" applyAlignment="1" applyProtection="1">
      <alignment horizontal="center" vertical="center"/>
      <protection locked="0"/>
    </xf>
    <xf numFmtId="0" fontId="72" fillId="0" borderId="135" xfId="0" applyNumberFormat="1" applyFont="1" applyFill="1" applyBorder="1" applyAlignment="1" applyProtection="1">
      <alignment horizontal="center" vertical="center"/>
      <protection locked="0"/>
    </xf>
    <xf numFmtId="0" fontId="72" fillId="0" borderId="24" xfId="0" applyNumberFormat="1" applyFont="1" applyFill="1" applyBorder="1" applyAlignment="1" applyProtection="1">
      <alignment horizontal="center" vertical="center"/>
      <protection locked="0"/>
    </xf>
    <xf numFmtId="0" fontId="61" fillId="26" borderId="27" xfId="0" applyNumberFormat="1" applyFont="1" applyFill="1" applyBorder="1" applyAlignment="1" applyProtection="1">
      <alignment horizontal="center" vertical="center"/>
      <protection locked="0"/>
    </xf>
    <xf numFmtId="0" fontId="72" fillId="0" borderId="7" xfId="0" applyNumberFormat="1" applyFont="1" applyFill="1" applyBorder="1" applyAlignment="1" applyProtection="1">
      <alignment horizontal="center" vertical="center"/>
      <protection locked="0"/>
    </xf>
    <xf numFmtId="176" fontId="61" fillId="8" borderId="85" xfId="0" applyNumberFormat="1" applyFont="1" applyFill="1" applyBorder="1" applyAlignment="1" applyProtection="1">
      <alignment horizontal="center" vertical="center"/>
      <protection locked="0"/>
    </xf>
    <xf numFmtId="0" fontId="7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61" fillId="26" borderId="26" xfId="0" applyNumberFormat="1" applyFont="1" applyFill="1" applyBorder="1" applyAlignment="1" applyProtection="1">
      <alignment horizontal="center" vertical="center"/>
      <protection locked="0"/>
    </xf>
    <xf numFmtId="0" fontId="61" fillId="26" borderId="8" xfId="0" applyNumberFormat="1" applyFont="1" applyFill="1" applyBorder="1" applyAlignment="1" applyProtection="1">
      <alignment horizontal="center" vertical="center"/>
      <protection locked="0"/>
    </xf>
    <xf numFmtId="176" fontId="61" fillId="8" borderId="44" xfId="0" applyNumberFormat="1" applyFont="1" applyFill="1" applyBorder="1" applyAlignment="1" applyProtection="1">
      <alignment horizontal="center" vertical="center"/>
      <protection locked="0"/>
    </xf>
    <xf numFmtId="176" fontId="61" fillId="8" borderId="15" xfId="0" applyNumberFormat="1" applyFont="1" applyFill="1" applyBorder="1" applyAlignment="1" applyProtection="1">
      <alignment horizontal="center" vertical="center"/>
      <protection locked="0"/>
    </xf>
    <xf numFmtId="0" fontId="70" fillId="0" borderId="5" xfId="0" applyNumberFormat="1" applyFont="1" applyFill="1" applyBorder="1" applyAlignment="1" applyProtection="1">
      <alignment horizontal="center" vertical="center"/>
      <protection locked="0"/>
    </xf>
    <xf numFmtId="0" fontId="50" fillId="8" borderId="9" xfId="0" applyNumberFormat="1" applyFont="1" applyFill="1" applyBorder="1" applyAlignment="1">
      <alignment horizontal="center" vertical="center"/>
    </xf>
    <xf numFmtId="0" fontId="50" fillId="8" borderId="74" xfId="0" applyNumberFormat="1" applyFont="1" applyFill="1" applyBorder="1" applyAlignment="1">
      <alignment horizontal="center" vertical="center"/>
    </xf>
    <xf numFmtId="0" fontId="50" fillId="8" borderId="55" xfId="0" applyNumberFormat="1" applyFont="1" applyFill="1" applyBorder="1" applyAlignment="1">
      <alignment horizontal="center" vertical="center"/>
    </xf>
    <xf numFmtId="0" fontId="50" fillId="8" borderId="56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2" fillId="29" borderId="20" xfId="0" applyNumberFormat="1" applyFont="1" applyFill="1" applyBorder="1" applyAlignment="1">
      <alignment horizontal="center" vertical="center" wrapText="1"/>
    </xf>
    <xf numFmtId="177" fontId="28" fillId="8" borderId="49" xfId="41" applyNumberFormat="1" applyBorder="1">
      <alignment vertical="center"/>
    </xf>
    <xf numFmtId="177" fontId="12" fillId="2" borderId="1" xfId="0" applyNumberFormat="1" applyFont="1" applyFill="1" applyBorder="1" applyAlignment="1">
      <alignment vertical="center"/>
    </xf>
    <xf numFmtId="177" fontId="12" fillId="26" borderId="15" xfId="32" applyNumberFormat="1" applyFont="1" applyFill="1" applyBorder="1" applyAlignment="1">
      <alignment horizontal="right" vertical="center"/>
    </xf>
    <xf numFmtId="177" fontId="12" fillId="0" borderId="91" xfId="32" applyNumberFormat="1" applyFont="1" applyFill="1" applyBorder="1" applyAlignment="1">
      <alignment horizontal="right" vertical="center"/>
    </xf>
    <xf numFmtId="177" fontId="12" fillId="0" borderId="3" xfId="32" applyNumberFormat="1" applyFont="1" applyFill="1" applyBorder="1" applyAlignment="1">
      <alignment horizontal="right" vertical="center"/>
    </xf>
    <xf numFmtId="177" fontId="12" fillId="26" borderId="17" xfId="32" applyNumberFormat="1" applyFont="1" applyFill="1" applyBorder="1" applyAlignment="1">
      <alignment horizontal="right" vertical="center"/>
    </xf>
    <xf numFmtId="177" fontId="12" fillId="0" borderId="92" xfId="32" applyNumberFormat="1" applyFont="1" applyFill="1" applyBorder="1" applyAlignment="1">
      <alignment horizontal="right" vertical="center"/>
    </xf>
    <xf numFmtId="177" fontId="12" fillId="0" borderId="93" xfId="32" applyNumberFormat="1" applyFont="1" applyFill="1" applyBorder="1" applyAlignment="1">
      <alignment horizontal="right" vertical="center"/>
    </xf>
    <xf numFmtId="177" fontId="12" fillId="0" borderId="7" xfId="32" applyNumberFormat="1" applyFont="1" applyFill="1" applyBorder="1" applyAlignment="1">
      <alignment horizontal="right" vertical="center"/>
    </xf>
    <xf numFmtId="177" fontId="12" fillId="26" borderId="19" xfId="32" applyNumberFormat="1" applyFont="1" applyFill="1" applyBorder="1" applyAlignment="1">
      <alignment horizontal="right" vertical="center"/>
    </xf>
    <xf numFmtId="177" fontId="5" fillId="8" borderId="12" xfId="0" applyNumberFormat="1" applyFont="1" applyFill="1" applyBorder="1" applyAlignment="1">
      <alignment vertical="center"/>
    </xf>
    <xf numFmtId="177" fontId="5" fillId="8" borderId="33" xfId="0" applyNumberFormat="1" applyFont="1" applyFill="1" applyBorder="1" applyAlignment="1">
      <alignment vertical="center"/>
    </xf>
    <xf numFmtId="177" fontId="5" fillId="8" borderId="1" xfId="0" applyNumberFormat="1" applyFont="1" applyFill="1" applyBorder="1" applyAlignment="1">
      <alignment vertical="center"/>
    </xf>
    <xf numFmtId="177" fontId="5" fillId="8" borderId="15" xfId="0" applyNumberFormat="1" applyFont="1" applyFill="1" applyBorder="1" applyAlignment="1">
      <alignment vertical="center"/>
    </xf>
    <xf numFmtId="177" fontId="5" fillId="0" borderId="3" xfId="0" applyNumberFormat="1" applyFont="1" applyBorder="1" applyAlignment="1" applyProtection="1">
      <alignment vertical="center"/>
      <protection locked="0"/>
    </xf>
    <xf numFmtId="177" fontId="5" fillId="0" borderId="17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</xf>
    <xf numFmtId="177" fontId="34" fillId="0" borderId="3" xfId="0" applyNumberFormat="1" applyFont="1" applyBorder="1" applyAlignment="1" applyProtection="1">
      <alignment vertical="center"/>
      <protection locked="0"/>
    </xf>
    <xf numFmtId="177" fontId="34" fillId="0" borderId="17" xfId="0" applyNumberFormat="1" applyFont="1" applyBorder="1" applyAlignment="1" applyProtection="1">
      <alignment vertical="center"/>
      <protection locked="0"/>
    </xf>
    <xf numFmtId="177" fontId="10" fillId="0" borderId="3" xfId="0" applyNumberFormat="1" applyFont="1" applyBorder="1" applyAlignment="1" applyProtection="1">
      <alignment vertical="center"/>
      <protection locked="0"/>
    </xf>
    <xf numFmtId="177" fontId="5" fillId="0" borderId="7" xfId="0" applyNumberFormat="1" applyFont="1" applyBorder="1" applyAlignment="1" applyProtection="1">
      <alignment vertical="center"/>
      <protection locked="0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Fill="1" applyBorder="1" applyAlignment="1" applyProtection="1">
      <alignment horizontal="right" vertical="center"/>
    </xf>
    <xf numFmtId="177" fontId="37" fillId="2" borderId="2" xfId="0" applyNumberFormat="1" applyFont="1" applyFill="1" applyBorder="1" applyAlignment="1">
      <alignment vertical="center"/>
    </xf>
    <xf numFmtId="177" fontId="37" fillId="0" borderId="15" xfId="0" applyNumberFormat="1" applyFont="1" applyFill="1" applyBorder="1" applyAlignment="1">
      <alignment vertical="center"/>
    </xf>
    <xf numFmtId="177" fontId="37" fillId="4" borderId="2" xfId="0" applyNumberFormat="1" applyFont="1" applyFill="1" applyBorder="1" applyAlignment="1" applyProtection="1">
      <alignment horizontal="right" vertical="center"/>
    </xf>
    <xf numFmtId="177" fontId="37" fillId="0" borderId="55" xfId="0" applyNumberFormat="1" applyFont="1" applyFill="1" applyBorder="1" applyAlignment="1">
      <alignment vertical="center"/>
    </xf>
    <xf numFmtId="177" fontId="37" fillId="0" borderId="56" xfId="0" applyNumberFormat="1" applyFont="1" applyFill="1" applyBorder="1" applyAlignment="1">
      <alignment vertical="center"/>
    </xf>
    <xf numFmtId="177" fontId="37" fillId="4" borderId="4" xfId="0" applyNumberFormat="1" applyFont="1" applyFill="1" applyBorder="1" applyAlignment="1" applyProtection="1">
      <alignment horizontal="right" vertical="center"/>
    </xf>
    <xf numFmtId="177" fontId="37" fillId="0" borderId="17" xfId="32" applyNumberFormat="1" applyFont="1" applyFill="1" applyBorder="1" applyAlignment="1">
      <alignment horizontal="right" vertical="center"/>
    </xf>
    <xf numFmtId="177" fontId="37" fillId="0" borderId="31" xfId="0" applyNumberFormat="1" applyFont="1" applyFill="1" applyBorder="1" applyAlignment="1">
      <alignment vertical="center"/>
    </xf>
    <xf numFmtId="177" fontId="37" fillId="0" borderId="19" xfId="32" applyNumberFormat="1" applyFont="1" applyFill="1" applyBorder="1" applyAlignment="1">
      <alignment horizontal="right" vertical="center"/>
    </xf>
    <xf numFmtId="177" fontId="37" fillId="4" borderId="51" xfId="0" applyNumberFormat="1" applyFont="1" applyFill="1" applyBorder="1" applyAlignment="1" applyProtection="1">
      <alignment horizontal="right" vertical="center"/>
    </xf>
    <xf numFmtId="177" fontId="37" fillId="0" borderId="0" xfId="0" applyNumberFormat="1" applyFont="1" applyFill="1" applyBorder="1" applyAlignment="1">
      <alignment vertical="center"/>
    </xf>
    <xf numFmtId="177" fontId="37" fillId="0" borderId="0" xfId="32" applyNumberFormat="1" applyFont="1" applyFill="1" applyBorder="1" applyAlignment="1">
      <alignment horizontal="right" vertical="center"/>
    </xf>
    <xf numFmtId="0" fontId="37" fillId="0" borderId="0" xfId="0" applyNumberFormat="1" applyFont="1" applyFill="1" applyBorder="1">
      <alignment vertical="center"/>
    </xf>
    <xf numFmtId="176" fontId="37" fillId="0" borderId="0" xfId="0" applyNumberFormat="1" applyFont="1" applyFill="1" applyBorder="1">
      <alignment vertical="center"/>
    </xf>
    <xf numFmtId="177" fontId="37" fillId="0" borderId="0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 applyProtection="1">
      <alignment horizontal="right" vertical="center"/>
    </xf>
    <xf numFmtId="177" fontId="37" fillId="0" borderId="0" xfId="0" applyNumberFormat="1" applyFont="1" applyFill="1" applyBorder="1">
      <alignment vertical="center"/>
    </xf>
    <xf numFmtId="0" fontId="37" fillId="0" borderId="0" xfId="0" applyNumberFormat="1" applyFont="1" applyFill="1" applyBorder="1" applyAlignment="1">
      <alignment vertical="center"/>
    </xf>
    <xf numFmtId="41" fontId="0" fillId="0" borderId="0" xfId="48" applyFont="1">
      <alignment vertical="center"/>
    </xf>
    <xf numFmtId="176" fontId="5" fillId="32" borderId="33" xfId="0" applyNumberFormat="1" applyFont="1" applyFill="1" applyBorder="1" applyAlignment="1">
      <alignment vertical="center"/>
    </xf>
    <xf numFmtId="176" fontId="5" fillId="32" borderId="23" xfId="0" applyNumberFormat="1" applyFont="1" applyFill="1" applyBorder="1" applyAlignment="1" applyProtection="1">
      <alignment vertical="center"/>
      <protection locked="0"/>
    </xf>
    <xf numFmtId="176" fontId="5" fillId="32" borderId="24" xfId="0" applyNumberFormat="1" applyFont="1" applyFill="1" applyBorder="1" applyAlignment="1" applyProtection="1">
      <alignment vertical="center"/>
      <protection locked="0"/>
    </xf>
    <xf numFmtId="9" fontId="6" fillId="8" borderId="1" xfId="0" applyNumberFormat="1" applyFont="1" applyFill="1" applyBorder="1" applyAlignment="1">
      <alignment vertical="center"/>
    </xf>
    <xf numFmtId="9" fontId="6" fillId="8" borderId="3" xfId="0" applyNumberFormat="1" applyFont="1" applyFill="1" applyBorder="1" applyAlignment="1">
      <alignment vertical="center"/>
    </xf>
    <xf numFmtId="176" fontId="6" fillId="26" borderId="6" xfId="0" applyNumberFormat="1" applyFont="1" applyFill="1" applyBorder="1" applyAlignment="1">
      <alignment vertical="center"/>
    </xf>
    <xf numFmtId="9" fontId="6" fillId="8" borderId="7" xfId="0" applyNumberFormat="1" applyFont="1" applyFill="1" applyBorder="1" applyAlignment="1">
      <alignment vertical="center"/>
    </xf>
    <xf numFmtId="41" fontId="12" fillId="33" borderId="21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 applyProtection="1">
      <alignment horizontal="right" vertical="center"/>
    </xf>
    <xf numFmtId="41" fontId="12" fillId="0" borderId="18" xfId="0" applyNumberFormat="1" applyFont="1" applyFill="1" applyBorder="1" applyAlignment="1">
      <alignment vertical="center"/>
    </xf>
    <xf numFmtId="41" fontId="12" fillId="0" borderId="18" xfId="0" applyNumberFormat="1" applyFont="1" applyFill="1" applyBorder="1" applyAlignment="1" applyProtection="1">
      <alignment horizontal="right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51" xfId="0" applyNumberFormat="1" applyFont="1" applyFill="1" applyBorder="1" applyAlignment="1" applyProtection="1">
      <alignment horizontal="right" vertical="center"/>
    </xf>
    <xf numFmtId="176" fontId="12" fillId="35" borderId="13" xfId="0" applyNumberFormat="1" applyFont="1" applyFill="1" applyBorder="1" applyAlignment="1">
      <alignment vertical="center"/>
    </xf>
    <xf numFmtId="176" fontId="12" fillId="35" borderId="88" xfId="0" applyNumberFormat="1" applyFont="1" applyFill="1" applyBorder="1" applyAlignment="1">
      <alignment vertical="center"/>
    </xf>
    <xf numFmtId="176" fontId="12" fillId="35" borderId="1" xfId="0" applyNumberFormat="1" applyFont="1" applyFill="1" applyBorder="1" applyAlignment="1">
      <alignment vertical="center"/>
    </xf>
    <xf numFmtId="176" fontId="12" fillId="35" borderId="89" xfId="0" applyNumberFormat="1" applyFont="1" applyFill="1" applyBorder="1" applyAlignment="1">
      <alignment vertical="center"/>
    </xf>
    <xf numFmtId="176" fontId="12" fillId="35" borderId="2" xfId="0" applyNumberFormat="1" applyFont="1" applyFill="1" applyBorder="1" applyAlignment="1">
      <alignment vertical="center"/>
    </xf>
    <xf numFmtId="176" fontId="12" fillId="35" borderId="15" xfId="0" applyNumberFormat="1" applyFont="1" applyFill="1" applyBorder="1" applyAlignment="1">
      <alignment vertical="center"/>
    </xf>
    <xf numFmtId="41" fontId="63" fillId="38" borderId="88" xfId="0" applyNumberFormat="1" applyFont="1" applyFill="1" applyBorder="1" applyAlignment="1">
      <alignment horizontal="center" vertical="center"/>
    </xf>
    <xf numFmtId="41" fontId="30" fillId="0" borderId="1" xfId="0" applyNumberFormat="1" applyFont="1" applyBorder="1">
      <alignment vertical="center"/>
    </xf>
    <xf numFmtId="41" fontId="30" fillId="0" borderId="89" xfId="0" applyNumberFormat="1" applyFont="1" applyBorder="1">
      <alignment vertical="center"/>
    </xf>
    <xf numFmtId="41" fontId="30" fillId="0" borderId="88" xfId="0" applyNumberFormat="1" applyFont="1" applyBorder="1">
      <alignment vertical="center"/>
    </xf>
    <xf numFmtId="41" fontId="30" fillId="0" borderId="15" xfId="48" applyNumberFormat="1" applyFont="1" applyBorder="1">
      <alignment vertical="center"/>
    </xf>
    <xf numFmtId="41" fontId="63" fillId="38" borderId="75" xfId="0" applyNumberFormat="1" applyFont="1" applyFill="1" applyBorder="1" applyAlignment="1">
      <alignment horizontal="center" vertical="center"/>
    </xf>
    <xf numFmtId="41" fontId="30" fillId="0" borderId="3" xfId="0" applyNumberFormat="1" applyFont="1" applyBorder="1">
      <alignment vertical="center"/>
    </xf>
    <xf numFmtId="41" fontId="30" fillId="0" borderId="76" xfId="0" applyNumberFormat="1" applyFont="1" applyBorder="1">
      <alignment vertical="center"/>
    </xf>
    <xf numFmtId="41" fontId="30" fillId="0" borderId="75" xfId="0" applyNumberFormat="1" applyFont="1" applyBorder="1">
      <alignment vertical="center"/>
    </xf>
    <xf numFmtId="41" fontId="30" fillId="0" borderId="17" xfId="48" applyNumberFormat="1" applyFont="1" applyBorder="1">
      <alignment vertical="center"/>
    </xf>
    <xf numFmtId="41" fontId="63" fillId="38" borderId="71" xfId="0" applyNumberFormat="1" applyFont="1" applyFill="1" applyBorder="1" applyAlignment="1">
      <alignment horizontal="center" vertical="center"/>
    </xf>
    <xf numFmtId="41" fontId="30" fillId="0" borderId="7" xfId="0" applyNumberFormat="1" applyFont="1" applyBorder="1">
      <alignment vertical="center"/>
    </xf>
    <xf numFmtId="41" fontId="30" fillId="0" borderId="72" xfId="0" applyNumberFormat="1" applyFont="1" applyBorder="1">
      <alignment vertical="center"/>
    </xf>
    <xf numFmtId="41" fontId="30" fillId="0" borderId="71" xfId="0" applyNumberFormat="1" applyFont="1" applyBorder="1">
      <alignment vertical="center"/>
    </xf>
    <xf numFmtId="41" fontId="30" fillId="0" borderId="19" xfId="48" applyNumberFormat="1" applyFont="1" applyBorder="1">
      <alignment vertical="center"/>
    </xf>
    <xf numFmtId="41" fontId="63" fillId="38" borderId="86" xfId="0" applyNumberFormat="1" applyFont="1" applyFill="1" applyBorder="1" applyAlignment="1">
      <alignment horizontal="center" vertical="center" wrapText="1"/>
    </xf>
    <xf numFmtId="41" fontId="63" fillId="38" borderId="8" xfId="0" applyNumberFormat="1" applyFont="1" applyFill="1" applyBorder="1" applyAlignment="1">
      <alignment horizontal="center" vertical="center" wrapText="1"/>
    </xf>
    <xf numFmtId="41" fontId="63" fillId="38" borderId="54" xfId="0" applyNumberFormat="1" applyFont="1" applyFill="1" applyBorder="1" applyAlignment="1">
      <alignment horizontal="center" vertical="center" wrapText="1"/>
    </xf>
    <xf numFmtId="41" fontId="63" fillId="38" borderId="128" xfId="0" applyNumberFormat="1" applyFont="1" applyFill="1" applyBorder="1" applyAlignment="1">
      <alignment horizontal="center" vertical="center" wrapText="1"/>
    </xf>
    <xf numFmtId="41" fontId="63" fillId="38" borderId="129" xfId="0" applyNumberFormat="1" applyFont="1" applyFill="1" applyBorder="1" applyAlignment="1">
      <alignment horizontal="center" vertical="center" wrapText="1"/>
    </xf>
    <xf numFmtId="41" fontId="63" fillId="38" borderId="64" xfId="0" applyNumberFormat="1" applyFont="1" applyFill="1" applyBorder="1" applyAlignment="1">
      <alignment horizontal="center" vertical="center" wrapText="1"/>
    </xf>
    <xf numFmtId="41" fontId="63" fillId="38" borderId="27" xfId="0" applyNumberFormat="1" applyFont="1" applyFill="1" applyBorder="1" applyAlignment="1">
      <alignment horizontal="center" vertical="center" wrapText="1"/>
    </xf>
    <xf numFmtId="41" fontId="30" fillId="0" borderId="2" xfId="0" applyNumberFormat="1" applyFont="1" applyBorder="1">
      <alignment vertical="center"/>
    </xf>
    <xf numFmtId="41" fontId="30" fillId="0" borderId="70" xfId="0" applyNumberFormat="1" applyFont="1" applyBorder="1">
      <alignment vertical="center"/>
    </xf>
    <xf numFmtId="41" fontId="30" fillId="0" borderId="100" xfId="0" applyNumberFormat="1" applyFont="1" applyBorder="1">
      <alignment vertical="center"/>
    </xf>
    <xf numFmtId="0" fontId="0" fillId="39" borderId="131" xfId="0" applyNumberFormat="1" applyFill="1" applyBorder="1" applyAlignment="1">
      <alignment horizontal="center" vertical="center"/>
    </xf>
    <xf numFmtId="0" fontId="0" fillId="39" borderId="132" xfId="0" applyNumberFormat="1" applyFill="1" applyBorder="1" applyAlignment="1">
      <alignment horizontal="center" vertical="center"/>
    </xf>
    <xf numFmtId="41" fontId="0" fillId="8" borderId="96" xfId="0" applyNumberFormat="1" applyFill="1" applyBorder="1">
      <alignment vertical="center"/>
    </xf>
    <xf numFmtId="41" fontId="0" fillId="8" borderId="55" xfId="0" applyNumberFormat="1" applyFill="1" applyBorder="1">
      <alignment vertical="center"/>
    </xf>
    <xf numFmtId="41" fontId="0" fillId="8" borderId="67" xfId="0" applyNumberFormat="1" applyFill="1" applyBorder="1">
      <alignment vertical="center"/>
    </xf>
    <xf numFmtId="41" fontId="0" fillId="0" borderId="5" xfId="0" applyNumberFormat="1" applyFill="1" applyBorder="1">
      <alignment vertical="center"/>
    </xf>
    <xf numFmtId="41" fontId="0" fillId="39" borderId="16" xfId="0" applyNumberFormat="1" applyFill="1" applyBorder="1">
      <alignment vertical="center"/>
    </xf>
    <xf numFmtId="41" fontId="0" fillId="0" borderId="4" xfId="0" applyNumberFormat="1" applyBorder="1">
      <alignment vertical="center"/>
    </xf>
    <xf numFmtId="41" fontId="0" fillId="0" borderId="3" xfId="0" applyNumberFormat="1" applyBorder="1">
      <alignment vertical="center"/>
    </xf>
    <xf numFmtId="41" fontId="0" fillId="0" borderId="17" xfId="0" applyNumberFormat="1" applyBorder="1">
      <alignment vertical="center"/>
    </xf>
    <xf numFmtId="41" fontId="0" fillId="0" borderId="6" xfId="0" applyNumberFormat="1" applyFill="1" applyBorder="1">
      <alignment vertical="center"/>
    </xf>
    <xf numFmtId="41" fontId="0" fillId="39" borderId="18" xfId="0" applyNumberFormat="1" applyFill="1" applyBorder="1">
      <alignment vertical="center"/>
    </xf>
    <xf numFmtId="41" fontId="0" fillId="0" borderId="51" xfId="0" applyNumberFormat="1" applyBorder="1">
      <alignment vertical="center"/>
    </xf>
    <xf numFmtId="41" fontId="0" fillId="0" borderId="7" xfId="0" applyNumberFormat="1" applyBorder="1">
      <alignment vertical="center"/>
    </xf>
    <xf numFmtId="41" fontId="0" fillId="0" borderId="19" xfId="0" applyNumberFormat="1" applyBorder="1">
      <alignment vertical="center"/>
    </xf>
    <xf numFmtId="41" fontId="0" fillId="0" borderId="4" xfId="48" applyNumberFormat="1" applyFont="1" applyBorder="1">
      <alignment vertical="center"/>
    </xf>
    <xf numFmtId="41" fontId="0" fillId="0" borderId="3" xfId="48" applyNumberFormat="1" applyFont="1" applyBorder="1">
      <alignment vertical="center"/>
    </xf>
    <xf numFmtId="41" fontId="0" fillId="0" borderId="17" xfId="48" applyNumberFormat="1" applyFont="1" applyBorder="1">
      <alignment vertical="center"/>
    </xf>
    <xf numFmtId="0" fontId="0" fillId="39" borderId="130" xfId="0" applyNumberFormat="1" applyFill="1" applyBorder="1" applyAlignment="1">
      <alignment horizontal="center" vertical="center" wrapText="1"/>
    </xf>
    <xf numFmtId="41" fontId="69" fillId="0" borderId="5" xfId="0" applyNumberFormat="1" applyFont="1" applyBorder="1">
      <alignment vertical="center"/>
    </xf>
    <xf numFmtId="0" fontId="0" fillId="39" borderId="133" xfId="0" applyNumberFormat="1" applyFill="1" applyBorder="1" applyAlignment="1">
      <alignment horizontal="center" vertical="center"/>
    </xf>
    <xf numFmtId="0" fontId="74" fillId="39" borderId="5" xfId="0" applyFont="1" applyFill="1" applyBorder="1" applyAlignment="1">
      <alignment horizontal="center" vertical="center"/>
    </xf>
    <xf numFmtId="176" fontId="41" fillId="34" borderId="23" xfId="0" applyNumberFormat="1" applyFont="1" applyFill="1" applyBorder="1" applyAlignment="1">
      <alignment vertical="center"/>
    </xf>
    <xf numFmtId="176" fontId="41" fillId="0" borderId="3" xfId="0" applyNumberFormat="1" applyFont="1" applyFill="1" applyBorder="1" applyAlignment="1">
      <alignment vertical="center"/>
    </xf>
    <xf numFmtId="176" fontId="41" fillId="0" borderId="17" xfId="0" applyNumberFormat="1" applyFont="1" applyFill="1" applyBorder="1" applyAlignment="1">
      <alignment vertical="center"/>
    </xf>
    <xf numFmtId="176" fontId="74" fillId="31" borderId="23" xfId="0" applyNumberFormat="1" applyFont="1" applyFill="1" applyBorder="1" applyAlignment="1" applyProtection="1">
      <alignment vertical="center"/>
      <protection locked="0"/>
    </xf>
    <xf numFmtId="177" fontId="74" fillId="0" borderId="3" xfId="0" applyNumberFormat="1" applyFont="1" applyBorder="1" applyAlignment="1" applyProtection="1">
      <alignment vertical="center"/>
      <protection locked="0"/>
    </xf>
    <xf numFmtId="177" fontId="74" fillId="0" borderId="17" xfId="0" applyNumberFormat="1" applyFont="1" applyBorder="1" applyAlignment="1" applyProtection="1">
      <alignment vertical="center"/>
      <protection locked="0"/>
    </xf>
    <xf numFmtId="177" fontId="74" fillId="0" borderId="23" xfId="0" applyNumberFormat="1" applyFont="1" applyFill="1" applyBorder="1" applyAlignment="1" applyProtection="1">
      <alignment horizontal="right" vertical="center"/>
    </xf>
    <xf numFmtId="176" fontId="41" fillId="0" borderId="5" xfId="0" applyNumberFormat="1" applyFont="1" applyFill="1" applyBorder="1" applyAlignment="1">
      <alignment vertical="center"/>
    </xf>
    <xf numFmtId="41" fontId="75" fillId="0" borderId="29" xfId="0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>
      <alignment vertical="center"/>
    </xf>
    <xf numFmtId="177" fontId="75" fillId="0" borderId="58" xfId="0" applyNumberFormat="1" applyFont="1" applyBorder="1" applyAlignment="1" applyProtection="1">
      <alignment vertical="center"/>
      <protection locked="0"/>
    </xf>
    <xf numFmtId="176" fontId="12" fillId="35" borderId="6" xfId="0" applyNumberFormat="1" applyFont="1" applyFill="1" applyBorder="1" applyAlignment="1">
      <alignment vertical="center"/>
    </xf>
    <xf numFmtId="177" fontId="0" fillId="0" borderId="0" xfId="0" applyNumberFormat="1" applyFont="1" applyBorder="1">
      <alignment vertical="center"/>
    </xf>
    <xf numFmtId="0" fontId="0" fillId="39" borderId="138" xfId="0" applyNumberFormat="1" applyFill="1" applyBorder="1" applyAlignment="1">
      <alignment horizontal="center" vertical="center" wrapText="1"/>
    </xf>
    <xf numFmtId="176" fontId="76" fillId="26" borderId="4" xfId="0" applyNumberFormat="1" applyFont="1" applyFill="1" applyBorder="1" applyAlignment="1" applyProtection="1">
      <alignment horizontal="right" vertical="center"/>
    </xf>
    <xf numFmtId="176" fontId="74" fillId="0" borderId="3" xfId="0" applyNumberFormat="1" applyFont="1" applyBorder="1" applyAlignment="1" applyProtection="1">
      <alignment vertical="center"/>
      <protection locked="0"/>
    </xf>
    <xf numFmtId="176" fontId="74" fillId="0" borderId="17" xfId="0" applyNumberFormat="1" applyFont="1" applyFill="1" applyBorder="1" applyAlignment="1" applyProtection="1">
      <alignment vertical="center"/>
      <protection locked="0"/>
    </xf>
    <xf numFmtId="0" fontId="74" fillId="26" borderId="63" xfId="0" applyNumberFormat="1" applyFont="1" applyFill="1" applyBorder="1" applyAlignment="1">
      <alignment horizontal="center" vertical="center"/>
    </xf>
    <xf numFmtId="0" fontId="74" fillId="26" borderId="9" xfId="0" applyNumberFormat="1" applyFont="1" applyFill="1" applyBorder="1" applyAlignment="1">
      <alignment horizontal="center" vertical="center"/>
    </xf>
    <xf numFmtId="0" fontId="74" fillId="0" borderId="75" xfId="0" applyNumberFormat="1" applyFont="1" applyBorder="1" applyAlignment="1">
      <alignment horizontal="center" vertical="center"/>
    </xf>
    <xf numFmtId="0" fontId="74" fillId="0" borderId="3" xfId="0" applyNumberFormat="1" applyFont="1" applyBorder="1" applyAlignment="1">
      <alignment horizontal="center" vertical="center"/>
    </xf>
    <xf numFmtId="0" fontId="74" fillId="0" borderId="76" xfId="0" applyNumberFormat="1" applyFont="1" applyBorder="1" applyAlignment="1">
      <alignment horizontal="center" vertical="center"/>
    </xf>
    <xf numFmtId="0" fontId="74" fillId="0" borderId="4" xfId="0" applyNumberFormat="1" applyFont="1" applyBorder="1" applyAlignment="1">
      <alignment horizontal="center" vertical="center"/>
    </xf>
    <xf numFmtId="0" fontId="74" fillId="0" borderId="17" xfId="0" applyNumberFormat="1" applyFont="1" applyBorder="1" applyAlignment="1">
      <alignment horizontal="center" vertical="center"/>
    </xf>
    <xf numFmtId="0" fontId="7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23" xfId="0" applyNumberFormat="1" applyFont="1" applyFill="1" applyBorder="1" applyAlignment="1" applyProtection="1">
      <alignment horizontal="center" vertical="center"/>
      <protection locked="0"/>
    </xf>
    <xf numFmtId="0" fontId="75" fillId="0" borderId="28" xfId="0" applyNumberFormat="1" applyFont="1" applyFill="1" applyBorder="1" applyAlignment="1" applyProtection="1">
      <alignment horizontal="center" vertical="center"/>
      <protection locked="0"/>
    </xf>
    <xf numFmtId="0" fontId="75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6" fontId="33" fillId="3" borderId="49" xfId="0" applyNumberFormat="1" applyFont="1" applyFill="1" applyBorder="1" applyAlignment="1">
      <alignment horizontal="center" vertical="center"/>
    </xf>
    <xf numFmtId="176" fontId="33" fillId="3" borderId="48" xfId="0" applyNumberFormat="1" applyFont="1" applyFill="1" applyBorder="1" applyAlignment="1">
      <alignment horizontal="center" vertical="center"/>
    </xf>
    <xf numFmtId="0" fontId="42" fillId="0" borderId="95" xfId="0" applyNumberFormat="1" applyFont="1" applyBorder="1" applyAlignment="1">
      <alignment vertical="center"/>
    </xf>
    <xf numFmtId="176" fontId="48" fillId="4" borderId="101" xfId="0" applyNumberFormat="1" applyFont="1" applyFill="1" applyBorder="1" applyAlignment="1" applyProtection="1">
      <alignment horizontal="center" vertical="center"/>
    </xf>
    <xf numFmtId="176" fontId="48" fillId="4" borderId="102" xfId="0" applyNumberFormat="1" applyFont="1" applyFill="1" applyBorder="1" applyAlignment="1" applyProtection="1">
      <alignment horizontal="center" vertical="center"/>
    </xf>
    <xf numFmtId="176" fontId="48" fillId="4" borderId="103" xfId="0" applyNumberFormat="1" applyFont="1" applyFill="1" applyBorder="1" applyAlignment="1" applyProtection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 wrapText="1"/>
    </xf>
    <xf numFmtId="176" fontId="5" fillId="4" borderId="7" xfId="0" applyNumberFormat="1" applyFont="1" applyFill="1" applyBorder="1" applyAlignment="1" applyProtection="1">
      <alignment horizontal="center" vertical="center"/>
    </xf>
    <xf numFmtId="176" fontId="5" fillId="4" borderId="15" xfId="0" applyNumberFormat="1" applyFont="1" applyFill="1" applyBorder="1" applyAlignment="1" applyProtection="1">
      <alignment horizontal="center" vertical="center" wrapText="1"/>
    </xf>
    <xf numFmtId="176" fontId="5" fillId="4" borderId="19" xfId="0" applyNumberFormat="1" applyFont="1" applyFill="1" applyBorder="1" applyAlignment="1" applyProtection="1">
      <alignment horizontal="center" vertical="center"/>
    </xf>
    <xf numFmtId="176" fontId="5" fillId="5" borderId="61" xfId="0" applyNumberFormat="1" applyFont="1" applyFill="1" applyBorder="1" applyAlignment="1" applyProtection="1">
      <alignment horizontal="center" vertical="center" wrapText="1"/>
    </xf>
    <xf numFmtId="176" fontId="5" fillId="5" borderId="59" xfId="0" applyNumberFormat="1" applyFont="1" applyFill="1" applyBorder="1" applyAlignment="1" applyProtection="1">
      <alignment horizontal="center" vertical="center" wrapText="1"/>
    </xf>
    <xf numFmtId="176" fontId="5" fillId="4" borderId="13" xfId="0" applyNumberFormat="1" applyFont="1" applyFill="1" applyBorder="1" applyAlignment="1" applyProtection="1">
      <alignment horizontal="center" vertical="center" wrapText="1"/>
    </xf>
    <xf numFmtId="176" fontId="5" fillId="4" borderId="6" xfId="0" applyNumberFormat="1" applyFont="1" applyFill="1" applyBorder="1" applyAlignment="1" applyProtection="1">
      <alignment horizontal="center" vertical="center" wrapText="1"/>
    </xf>
    <xf numFmtId="0" fontId="33" fillId="39" borderId="11" xfId="0" applyNumberFormat="1" applyFont="1" applyFill="1" applyBorder="1" applyAlignment="1">
      <alignment horizontal="center" vertical="center"/>
    </xf>
    <xf numFmtId="0" fontId="33" fillId="39" borderId="29" xfId="0" applyNumberFormat="1" applyFont="1" applyFill="1" applyBorder="1" applyAlignment="1">
      <alignment horizontal="center" vertical="center"/>
    </xf>
    <xf numFmtId="0" fontId="33" fillId="39" borderId="20" xfId="0" applyNumberFormat="1" applyFont="1" applyFill="1" applyBorder="1" applyAlignment="1">
      <alignment horizontal="center" vertical="center"/>
    </xf>
    <xf numFmtId="176" fontId="5" fillId="3" borderId="13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176" fontId="5" fillId="5" borderId="33" xfId="0" applyNumberFormat="1" applyFont="1" applyFill="1" applyBorder="1" applyAlignment="1">
      <alignment horizontal="center" vertical="center" wrapText="1"/>
    </xf>
    <xf numFmtId="176" fontId="5" fillId="5" borderId="34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 applyProtection="1">
      <alignment horizontal="center" vertical="center" wrapText="1"/>
    </xf>
    <xf numFmtId="176" fontId="5" fillId="5" borderId="7" xfId="0" applyNumberFormat="1" applyFont="1" applyFill="1" applyBorder="1" applyAlignment="1" applyProtection="1">
      <alignment horizontal="center" vertical="center"/>
    </xf>
    <xf numFmtId="176" fontId="5" fillId="5" borderId="1" xfId="0" applyNumberFormat="1" applyFont="1" applyFill="1" applyBorder="1" applyAlignment="1" applyProtection="1">
      <alignment horizontal="center" vertical="center"/>
    </xf>
    <xf numFmtId="176" fontId="5" fillId="5" borderId="12" xfId="0" applyNumberFormat="1" applyFont="1" applyFill="1" applyBorder="1" applyAlignment="1" applyProtection="1">
      <alignment horizontal="center" vertical="center" wrapText="1"/>
    </xf>
    <xf numFmtId="176" fontId="5" fillId="5" borderId="30" xfId="0" applyNumberFormat="1" applyFont="1" applyFill="1" applyBorder="1" applyAlignment="1" applyProtection="1">
      <alignment horizontal="center" vertical="center" wrapText="1"/>
    </xf>
    <xf numFmtId="176" fontId="5" fillId="5" borderId="7" xfId="0" applyNumberFormat="1" applyFont="1" applyFill="1" applyBorder="1" applyAlignment="1" applyProtection="1">
      <alignment horizontal="center" vertical="center" wrapText="1"/>
    </xf>
    <xf numFmtId="176" fontId="5" fillId="4" borderId="2" xfId="0" applyNumberFormat="1" applyFont="1" applyFill="1" applyBorder="1" applyAlignment="1" applyProtection="1">
      <alignment horizontal="center" vertical="center"/>
    </xf>
    <xf numFmtId="176" fontId="5" fillId="4" borderId="51" xfId="0" applyNumberFormat="1" applyFont="1" applyFill="1" applyBorder="1" applyAlignment="1" applyProtection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</xf>
    <xf numFmtId="176" fontId="31" fillId="34" borderId="28" xfId="0" applyNumberFormat="1" applyFont="1" applyFill="1" applyBorder="1" applyAlignment="1">
      <alignment horizontal="center" vertical="center"/>
    </xf>
    <xf numFmtId="176" fontId="31" fillId="34" borderId="50" xfId="0" applyNumberFormat="1" applyFont="1" applyFill="1" applyBorder="1" applyAlignment="1">
      <alignment horizontal="center" vertical="center"/>
    </xf>
    <xf numFmtId="176" fontId="31" fillId="26" borderId="5" xfId="0" applyNumberFormat="1" applyFont="1" applyFill="1" applyBorder="1" applyAlignment="1">
      <alignment horizontal="center" vertical="center"/>
    </xf>
    <xf numFmtId="176" fontId="31" fillId="26" borderId="28" xfId="0" applyNumberFormat="1" applyFont="1" applyFill="1" applyBorder="1" applyAlignment="1">
      <alignment horizontal="center" vertical="center"/>
    </xf>
    <xf numFmtId="0" fontId="0" fillId="26" borderId="28" xfId="0" applyNumberFormat="1" applyFill="1" applyBorder="1" applyAlignment="1">
      <alignment horizontal="center" vertical="center"/>
    </xf>
    <xf numFmtId="176" fontId="31" fillId="32" borderId="5" xfId="0" applyNumberFormat="1" applyFont="1" applyFill="1" applyBorder="1" applyAlignment="1">
      <alignment horizontal="center" vertical="center"/>
    </xf>
    <xf numFmtId="176" fontId="31" fillId="32" borderId="28" xfId="0" applyNumberFormat="1" applyFont="1" applyFill="1" applyBorder="1" applyAlignment="1">
      <alignment horizontal="center" vertical="center"/>
    </xf>
    <xf numFmtId="0" fontId="22" fillId="32" borderId="32" xfId="0" applyNumberFormat="1" applyFont="1" applyFill="1" applyBorder="1" applyAlignment="1">
      <alignment horizontal="center" vertical="center"/>
    </xf>
    <xf numFmtId="176" fontId="33" fillId="34" borderId="13" xfId="0" applyNumberFormat="1" applyFont="1" applyFill="1" applyBorder="1" applyAlignment="1">
      <alignment horizontal="center" vertical="center"/>
    </xf>
    <xf numFmtId="176" fontId="33" fillId="34" borderId="44" xfId="0" applyNumberFormat="1" applyFont="1" applyFill="1" applyBorder="1" applyAlignment="1">
      <alignment horizontal="center" vertical="center"/>
    </xf>
    <xf numFmtId="176" fontId="33" fillId="34" borderId="48" xfId="0" applyNumberFormat="1" applyFont="1" applyFill="1" applyBorder="1" applyAlignment="1">
      <alignment horizontal="center" vertical="center"/>
    </xf>
    <xf numFmtId="176" fontId="33" fillId="34" borderId="95" xfId="0" applyNumberFormat="1" applyFont="1" applyFill="1" applyBorder="1" applyAlignment="1">
      <alignment horizontal="center" vertical="center"/>
    </xf>
    <xf numFmtId="176" fontId="31" fillId="26" borderId="113" xfId="0" applyNumberFormat="1" applyFont="1" applyFill="1" applyBorder="1" applyAlignment="1">
      <alignment horizontal="center" vertical="center"/>
    </xf>
    <xf numFmtId="176" fontId="31" fillId="26" borderId="46" xfId="0" applyNumberFormat="1" applyFont="1" applyFill="1" applyBorder="1" applyAlignment="1">
      <alignment horizontal="center" vertical="center"/>
    </xf>
    <xf numFmtId="176" fontId="31" fillId="26" borderId="58" xfId="0" applyNumberFormat="1" applyFont="1" applyFill="1" applyBorder="1" applyAlignment="1">
      <alignment horizontal="center" vertical="center"/>
    </xf>
    <xf numFmtId="176" fontId="31" fillId="26" borderId="4" xfId="0" applyNumberFormat="1" applyFont="1" applyFill="1" applyBorder="1" applyAlignment="1">
      <alignment horizontal="center" vertical="center"/>
    </xf>
    <xf numFmtId="176" fontId="32" fillId="26" borderId="8" xfId="0" applyNumberFormat="1" applyFont="1" applyFill="1" applyBorder="1" applyAlignment="1">
      <alignment horizontal="center" vertical="center"/>
    </xf>
    <xf numFmtId="176" fontId="32" fillId="26" borderId="30" xfId="0" applyNumberFormat="1" applyFont="1" applyFill="1" applyBorder="1" applyAlignment="1">
      <alignment horizontal="center" vertical="center"/>
    </xf>
    <xf numFmtId="176" fontId="32" fillId="26" borderId="8" xfId="0" applyNumberFormat="1" applyFont="1" applyFill="1" applyBorder="1" applyAlignment="1">
      <alignment horizontal="center" vertical="center" wrapText="1"/>
    </xf>
    <xf numFmtId="176" fontId="32" fillId="26" borderId="30" xfId="0" applyNumberFormat="1" applyFont="1" applyFill="1" applyBorder="1" applyAlignment="1">
      <alignment horizontal="center" vertical="center" wrapText="1"/>
    </xf>
    <xf numFmtId="176" fontId="32" fillId="32" borderId="3" xfId="0" applyNumberFormat="1" applyFont="1" applyFill="1" applyBorder="1" applyAlignment="1">
      <alignment horizontal="center" vertical="center" wrapText="1"/>
    </xf>
    <xf numFmtId="176" fontId="32" fillId="32" borderId="7" xfId="0" applyNumberFormat="1" applyFont="1" applyFill="1" applyBorder="1" applyAlignment="1">
      <alignment horizontal="center" vertical="center" wrapText="1"/>
    </xf>
    <xf numFmtId="176" fontId="32" fillId="32" borderId="3" xfId="0" applyNumberFormat="1" applyFont="1" applyFill="1" applyBorder="1" applyAlignment="1">
      <alignment horizontal="center" vertical="center"/>
    </xf>
    <xf numFmtId="176" fontId="32" fillId="32" borderId="7" xfId="0" applyNumberFormat="1" applyFont="1" applyFill="1" applyBorder="1" applyAlignment="1">
      <alignment horizontal="center" vertical="center"/>
    </xf>
    <xf numFmtId="176" fontId="32" fillId="32" borderId="27" xfId="0" applyNumberFormat="1" applyFont="1" applyFill="1" applyBorder="1" applyAlignment="1">
      <alignment horizontal="center" vertical="center" wrapText="1"/>
    </xf>
    <xf numFmtId="176" fontId="32" fillId="32" borderId="114" xfId="0" applyNumberFormat="1" applyFont="1" applyFill="1" applyBorder="1" applyAlignment="1">
      <alignment horizontal="center" vertical="center" wrapText="1"/>
    </xf>
    <xf numFmtId="176" fontId="32" fillId="32" borderId="26" xfId="0" applyNumberFormat="1" applyFont="1" applyFill="1" applyBorder="1" applyAlignment="1">
      <alignment horizontal="center" vertical="center"/>
    </xf>
    <xf numFmtId="176" fontId="32" fillId="32" borderId="34" xfId="0" applyNumberFormat="1" applyFont="1" applyFill="1" applyBorder="1" applyAlignment="1">
      <alignment horizontal="center" vertical="center"/>
    </xf>
    <xf numFmtId="176" fontId="32" fillId="26" borderId="64" xfId="0" applyNumberFormat="1" applyFont="1" applyFill="1" applyBorder="1" applyAlignment="1">
      <alignment horizontal="center" vertical="center" wrapText="1"/>
    </xf>
    <xf numFmtId="176" fontId="32" fillId="26" borderId="57" xfId="0" applyNumberFormat="1" applyFont="1" applyFill="1" applyBorder="1" applyAlignment="1">
      <alignment horizontal="center" vertical="center" wrapText="1"/>
    </xf>
    <xf numFmtId="176" fontId="31" fillId="32" borderId="3" xfId="0" applyNumberFormat="1" applyFont="1" applyFill="1" applyBorder="1" applyAlignment="1">
      <alignment horizontal="center" vertical="center"/>
    </xf>
    <xf numFmtId="176" fontId="32" fillId="32" borderId="8" xfId="0" applyNumberFormat="1" applyFont="1" applyFill="1" applyBorder="1" applyAlignment="1">
      <alignment horizontal="center" vertical="center" wrapText="1"/>
    </xf>
    <xf numFmtId="176" fontId="32" fillId="32" borderId="30" xfId="0" applyNumberFormat="1" applyFont="1" applyFill="1" applyBorder="1" applyAlignment="1">
      <alignment horizontal="center" vertical="center" wrapText="1"/>
    </xf>
    <xf numFmtId="0" fontId="33" fillId="39" borderId="49" xfId="0" applyNumberFormat="1" applyFont="1" applyFill="1" applyBorder="1" applyAlignment="1">
      <alignment horizontal="center" vertical="center"/>
    </xf>
    <xf numFmtId="0" fontId="33" fillId="39" borderId="45" xfId="0" applyNumberFormat="1" applyFont="1" applyFill="1" applyBorder="1" applyAlignment="1">
      <alignment horizontal="center" vertical="center"/>
    </xf>
    <xf numFmtId="0" fontId="33" fillId="39" borderId="46" xfId="0" applyNumberFormat="1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/>
    </xf>
    <xf numFmtId="0" fontId="22" fillId="0" borderId="65" xfId="0" applyNumberFormat="1" applyFont="1" applyBorder="1" applyAlignment="1">
      <alignment horizontal="center" vertical="center"/>
    </xf>
    <xf numFmtId="176" fontId="6" fillId="3" borderId="44" xfId="0" applyNumberFormat="1" applyFont="1" applyFill="1" applyBorder="1" applyAlignment="1">
      <alignment horizontal="center" vertical="center"/>
    </xf>
    <xf numFmtId="176" fontId="5" fillId="4" borderId="26" xfId="0" applyNumberFormat="1" applyFont="1" applyFill="1" applyBorder="1" applyAlignment="1" applyProtection="1">
      <alignment horizontal="center" vertical="center" wrapText="1"/>
    </xf>
    <xf numFmtId="176" fontId="5" fillId="4" borderId="34" xfId="0" applyNumberFormat="1" applyFont="1" applyFill="1" applyBorder="1" applyAlignment="1" applyProtection="1">
      <alignment horizontal="center" vertical="center" wrapText="1"/>
    </xf>
    <xf numFmtId="176" fontId="5" fillId="4" borderId="8" xfId="0" applyNumberFormat="1" applyFont="1" applyFill="1" applyBorder="1" applyAlignment="1" applyProtection="1">
      <alignment horizontal="center" vertical="center"/>
    </xf>
    <xf numFmtId="176" fontId="5" fillId="4" borderId="30" xfId="0" applyNumberFormat="1" applyFont="1" applyFill="1" applyBorder="1" applyAlignment="1" applyProtection="1">
      <alignment horizontal="center" vertical="center"/>
    </xf>
    <xf numFmtId="176" fontId="5" fillId="4" borderId="3" xfId="0" applyNumberFormat="1" applyFont="1" applyFill="1" applyBorder="1" applyAlignment="1" applyProtection="1">
      <alignment horizontal="center" vertical="center"/>
    </xf>
    <xf numFmtId="176" fontId="5" fillId="4" borderId="3" xfId="0" applyNumberFormat="1" applyFont="1" applyFill="1" applyBorder="1" applyAlignment="1" applyProtection="1">
      <alignment horizontal="center" vertical="center" wrapText="1"/>
    </xf>
    <xf numFmtId="176" fontId="5" fillId="4" borderId="17" xfId="0" applyNumberFormat="1" applyFont="1" applyFill="1" applyBorder="1" applyAlignment="1" applyProtection="1">
      <alignment horizontal="center" vertical="center" wrapText="1"/>
    </xf>
    <xf numFmtId="176" fontId="5" fillId="26" borderId="23" xfId="0" applyNumberFormat="1" applyFont="1" applyFill="1" applyBorder="1" applyAlignment="1" applyProtection="1">
      <alignment horizontal="center" vertical="center" wrapText="1"/>
    </xf>
    <xf numFmtId="176" fontId="5" fillId="26" borderId="24" xfId="0" applyNumberFormat="1" applyFont="1" applyFill="1" applyBorder="1" applyAlignment="1" applyProtection="1">
      <alignment horizontal="center" vertical="center"/>
    </xf>
    <xf numFmtId="176" fontId="5" fillId="26" borderId="3" xfId="0" applyNumberFormat="1" applyFont="1" applyFill="1" applyBorder="1" applyAlignment="1" applyProtection="1">
      <alignment horizontal="center" vertical="center" wrapText="1"/>
    </xf>
    <xf numFmtId="176" fontId="5" fillId="26" borderId="7" xfId="0" applyNumberFormat="1" applyFont="1" applyFill="1" applyBorder="1" applyAlignment="1" applyProtection="1">
      <alignment horizontal="center" vertical="center"/>
    </xf>
    <xf numFmtId="176" fontId="5" fillId="26" borderId="17" xfId="0" applyNumberFormat="1" applyFont="1" applyFill="1" applyBorder="1" applyAlignment="1" applyProtection="1">
      <alignment horizontal="center" vertical="center" wrapText="1"/>
    </xf>
    <xf numFmtId="176" fontId="5" fillId="26" borderId="19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Border="1" applyAlignment="1">
      <alignment horizontal="center" vertical="center" shrinkToFit="1"/>
    </xf>
    <xf numFmtId="176" fontId="37" fillId="31" borderId="54" xfId="0" applyNumberFormat="1" applyFont="1" applyFill="1" applyBorder="1" applyAlignment="1">
      <alignment horizontal="center" vertical="center" wrapText="1"/>
    </xf>
    <xf numFmtId="176" fontId="37" fillId="31" borderId="31" xfId="0" applyNumberFormat="1" applyFont="1" applyFill="1" applyBorder="1" applyAlignment="1">
      <alignment horizontal="center" vertical="center"/>
    </xf>
    <xf numFmtId="176" fontId="37" fillId="31" borderId="3" xfId="0" applyNumberFormat="1" applyFont="1" applyFill="1" applyBorder="1" applyAlignment="1" applyProtection="1">
      <alignment horizontal="center" vertical="center" wrapText="1"/>
    </xf>
    <xf numFmtId="176" fontId="37" fillId="31" borderId="7" xfId="0" applyNumberFormat="1" applyFont="1" applyFill="1" applyBorder="1" applyAlignment="1" applyProtection="1">
      <alignment horizontal="center" vertical="center"/>
    </xf>
    <xf numFmtId="176" fontId="37" fillId="31" borderId="17" xfId="0" applyNumberFormat="1" applyFont="1" applyFill="1" applyBorder="1" applyAlignment="1" applyProtection="1">
      <alignment horizontal="center" vertical="center" wrapText="1"/>
    </xf>
    <xf numFmtId="176" fontId="37" fillId="31" borderId="19" xfId="0" applyNumberFormat="1" applyFont="1" applyFill="1" applyBorder="1" applyAlignment="1" applyProtection="1">
      <alignment horizontal="center" vertical="center"/>
    </xf>
    <xf numFmtId="0" fontId="37" fillId="34" borderId="17" xfId="0" applyNumberFormat="1" applyFont="1" applyFill="1" applyBorder="1" applyAlignment="1">
      <alignment horizontal="center" vertical="center" wrapText="1"/>
    </xf>
    <xf numFmtId="0" fontId="0" fillId="34" borderId="27" xfId="0" applyNumberFormat="1" applyFill="1" applyBorder="1" applyAlignment="1">
      <alignment horizontal="center" vertical="center"/>
    </xf>
    <xf numFmtId="0" fontId="43" fillId="39" borderId="49" xfId="0" applyNumberFormat="1" applyFont="1" applyFill="1" applyBorder="1" applyAlignment="1">
      <alignment horizontal="center" vertical="center"/>
    </xf>
    <xf numFmtId="0" fontId="43" fillId="39" borderId="45" xfId="0" applyNumberFormat="1" applyFont="1" applyFill="1" applyBorder="1" applyAlignment="1">
      <alignment horizontal="center" vertical="center"/>
    </xf>
    <xf numFmtId="0" fontId="43" fillId="39" borderId="46" xfId="0" applyNumberFormat="1" applyFont="1" applyFill="1" applyBorder="1" applyAlignment="1">
      <alignment horizontal="center" vertical="center"/>
    </xf>
    <xf numFmtId="0" fontId="43" fillId="34" borderId="44" xfId="0" applyNumberFormat="1" applyFont="1" applyFill="1" applyBorder="1" applyAlignment="1">
      <alignment horizontal="center" vertical="center"/>
    </xf>
    <xf numFmtId="0" fontId="43" fillId="34" borderId="65" xfId="0" applyNumberFormat="1" applyFont="1" applyFill="1" applyBorder="1" applyAlignment="1">
      <alignment horizontal="center" vertical="center"/>
    </xf>
    <xf numFmtId="176" fontId="43" fillId="31" borderId="44" xfId="0" applyNumberFormat="1" applyFont="1" applyFill="1" applyBorder="1" applyAlignment="1">
      <alignment horizontal="center" vertical="center"/>
    </xf>
    <xf numFmtId="176" fontId="43" fillId="31" borderId="65" xfId="0" applyNumberFormat="1" applyFont="1" applyFill="1" applyBorder="1" applyAlignment="1">
      <alignment horizontal="center" vertical="center"/>
    </xf>
    <xf numFmtId="0" fontId="37" fillId="34" borderId="4" xfId="0" applyNumberFormat="1" applyFont="1" applyFill="1" applyBorder="1" applyAlignment="1">
      <alignment horizontal="center" vertical="center" wrapText="1"/>
    </xf>
    <xf numFmtId="0" fontId="0" fillId="34" borderId="54" xfId="0" applyNumberFormat="1" applyFill="1" applyBorder="1" applyAlignment="1">
      <alignment horizontal="center" vertical="center"/>
    </xf>
    <xf numFmtId="0" fontId="37" fillId="34" borderId="3" xfId="0" applyNumberFormat="1" applyFont="1" applyFill="1" applyBorder="1" applyAlignment="1">
      <alignment horizontal="center" vertical="center" wrapText="1"/>
    </xf>
    <xf numFmtId="0" fontId="0" fillId="34" borderId="8" xfId="0" applyNumberFormat="1" applyFill="1" applyBorder="1" applyAlignment="1">
      <alignment horizontal="center" vertical="center"/>
    </xf>
    <xf numFmtId="0" fontId="37" fillId="34" borderId="23" xfId="0" applyNumberFormat="1" applyFont="1" applyFill="1" applyBorder="1" applyAlignment="1">
      <alignment horizontal="center" vertical="center"/>
    </xf>
    <xf numFmtId="0" fontId="37" fillId="34" borderId="26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shrinkToFit="1"/>
    </xf>
    <xf numFmtId="176" fontId="33" fillId="3" borderId="130" xfId="0" applyNumberFormat="1" applyFont="1" applyFill="1" applyBorder="1" applyAlignment="1">
      <alignment horizontal="center" vertical="center"/>
    </xf>
    <xf numFmtId="176" fontId="33" fillId="3" borderId="136" xfId="0" applyNumberFormat="1" applyFont="1" applyFill="1" applyBorder="1" applyAlignment="1">
      <alignment horizontal="center" vertical="center"/>
    </xf>
    <xf numFmtId="176" fontId="33" fillId="3" borderId="137" xfId="0" applyNumberFormat="1" applyFont="1" applyFill="1" applyBorder="1" applyAlignment="1">
      <alignment horizontal="center" vertical="center"/>
    </xf>
    <xf numFmtId="0" fontId="4" fillId="26" borderId="14" xfId="0" applyNumberFormat="1" applyFont="1" applyFill="1" applyBorder="1" applyAlignment="1" applyProtection="1">
      <alignment horizontal="center" vertical="center"/>
      <protection locked="0"/>
    </xf>
    <xf numFmtId="0" fontId="4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6" borderId="18" xfId="0" applyNumberFormat="1" applyFont="1" applyFill="1" applyBorder="1" applyAlignment="1" applyProtection="1">
      <alignment horizontal="center" vertical="center"/>
      <protection locked="0"/>
    </xf>
    <xf numFmtId="176" fontId="49" fillId="34" borderId="33" xfId="0" applyNumberFormat="1" applyFont="1" applyFill="1" applyBorder="1" applyAlignment="1">
      <alignment horizontal="center" vertical="center"/>
    </xf>
    <xf numFmtId="176" fontId="49" fillId="34" borderId="12" xfId="0" applyNumberFormat="1" applyFont="1" applyFill="1" applyBorder="1" applyAlignment="1">
      <alignment horizontal="center" vertical="center"/>
    </xf>
    <xf numFmtId="176" fontId="49" fillId="34" borderId="52" xfId="0" applyNumberFormat="1" applyFont="1" applyFill="1" applyBorder="1" applyAlignment="1">
      <alignment horizontal="center" vertical="center"/>
    </xf>
    <xf numFmtId="176" fontId="49" fillId="34" borderId="25" xfId="0" applyNumberFormat="1" applyFont="1" applyFill="1" applyBorder="1" applyAlignment="1">
      <alignment horizontal="center" vertical="center"/>
    </xf>
    <xf numFmtId="176" fontId="49" fillId="34" borderId="9" xfId="0" applyNumberFormat="1" applyFont="1" applyFill="1" applyBorder="1" applyAlignment="1">
      <alignment horizontal="center" vertical="center"/>
    </xf>
    <xf numFmtId="176" fontId="49" fillId="34" borderId="56" xfId="0" applyNumberFormat="1" applyFont="1" applyFill="1" applyBorder="1" applyAlignment="1">
      <alignment horizontal="center" vertical="center"/>
    </xf>
    <xf numFmtId="176" fontId="49" fillId="31" borderId="33" xfId="0" applyNumberFormat="1" applyFont="1" applyFill="1" applyBorder="1" applyAlignment="1">
      <alignment horizontal="center" vertical="center"/>
    </xf>
    <xf numFmtId="176" fontId="49" fillId="31" borderId="12" xfId="0" applyNumberFormat="1" applyFont="1" applyFill="1" applyBorder="1" applyAlignment="1">
      <alignment horizontal="center" vertical="center"/>
    </xf>
    <xf numFmtId="176" fontId="49" fillId="31" borderId="52" xfId="0" applyNumberFormat="1" applyFont="1" applyFill="1" applyBorder="1" applyAlignment="1">
      <alignment horizontal="center" vertical="center"/>
    </xf>
    <xf numFmtId="176" fontId="49" fillId="31" borderId="25" xfId="0" applyNumberFormat="1" applyFont="1" applyFill="1" applyBorder="1" applyAlignment="1">
      <alignment horizontal="center" vertical="center"/>
    </xf>
    <xf numFmtId="176" fontId="49" fillId="31" borderId="9" xfId="0" applyNumberFormat="1" applyFont="1" applyFill="1" applyBorder="1" applyAlignment="1">
      <alignment horizontal="center" vertical="center"/>
    </xf>
    <xf numFmtId="176" fontId="49" fillId="31" borderId="56" xfId="0" applyNumberFormat="1" applyFont="1" applyFill="1" applyBorder="1" applyAlignment="1">
      <alignment horizontal="center" vertical="center"/>
    </xf>
    <xf numFmtId="176" fontId="49" fillId="34" borderId="49" xfId="0" applyNumberFormat="1" applyFont="1" applyFill="1" applyBorder="1" applyAlignment="1">
      <alignment horizontal="center" vertical="center"/>
    </xf>
    <xf numFmtId="176" fontId="49" fillId="34" borderId="45" xfId="0" applyNumberFormat="1" applyFont="1" applyFill="1" applyBorder="1" applyAlignment="1">
      <alignment horizontal="center" vertical="center"/>
    </xf>
    <xf numFmtId="176" fontId="49" fillId="34" borderId="46" xfId="0" applyNumberFormat="1" applyFont="1" applyFill="1" applyBorder="1" applyAlignment="1">
      <alignment horizontal="center" vertical="center"/>
    </xf>
    <xf numFmtId="176" fontId="49" fillId="33" borderId="3" xfId="0" applyNumberFormat="1" applyFont="1" applyFill="1" applyBorder="1" applyAlignment="1">
      <alignment horizontal="center" vertical="center" wrapText="1"/>
    </xf>
    <xf numFmtId="176" fontId="49" fillId="33" borderId="17" xfId="0" applyNumberFormat="1" applyFont="1" applyFill="1" applyBorder="1" applyAlignment="1">
      <alignment horizontal="center" vertical="center" wrapText="1"/>
    </xf>
    <xf numFmtId="176" fontId="33" fillId="33" borderId="22" xfId="0" applyNumberFormat="1" applyFont="1" applyFill="1" applyBorder="1" applyAlignment="1">
      <alignment horizontal="center" vertical="center"/>
    </xf>
    <xf numFmtId="176" fontId="33" fillId="33" borderId="2" xfId="0" applyNumberFormat="1" applyFont="1" applyFill="1" applyBorder="1" applyAlignment="1">
      <alignment horizontal="center" vertical="center"/>
    </xf>
    <xf numFmtId="176" fontId="33" fillId="33" borderId="1" xfId="0" applyNumberFormat="1" applyFont="1" applyFill="1" applyBorder="1" applyAlignment="1">
      <alignment horizontal="center" vertical="center"/>
    </xf>
    <xf numFmtId="176" fontId="33" fillId="33" borderId="15" xfId="0" applyNumberFormat="1" applyFont="1" applyFill="1" applyBorder="1" applyAlignment="1">
      <alignment horizontal="center" vertical="center"/>
    </xf>
    <xf numFmtId="176" fontId="49" fillId="33" borderId="113" xfId="0" applyNumberFormat="1" applyFont="1" applyFill="1" applyBorder="1" applyAlignment="1">
      <alignment horizontal="center" vertical="center" wrapText="1"/>
    </xf>
    <xf numFmtId="176" fontId="49" fillId="33" borderId="46" xfId="0" applyNumberFormat="1" applyFont="1" applyFill="1" applyBorder="1" applyAlignment="1">
      <alignment horizontal="center" vertical="center" wrapText="1"/>
    </xf>
    <xf numFmtId="176" fontId="49" fillId="33" borderId="8" xfId="0" applyNumberFormat="1" applyFont="1" applyFill="1" applyBorder="1" applyAlignment="1">
      <alignment horizontal="center" vertical="center" wrapText="1"/>
    </xf>
    <xf numFmtId="176" fontId="49" fillId="33" borderId="30" xfId="0" applyNumberFormat="1" applyFont="1" applyFill="1" applyBorder="1" applyAlignment="1">
      <alignment horizontal="center" vertical="center" wrapText="1"/>
    </xf>
    <xf numFmtId="0" fontId="50" fillId="39" borderId="44" xfId="0" applyNumberFormat="1" applyFont="1" applyFill="1" applyBorder="1" applyAlignment="1">
      <alignment horizontal="center" vertical="center"/>
    </xf>
    <xf numFmtId="0" fontId="50" fillId="39" borderId="65" xfId="0" applyNumberFormat="1" applyFont="1" applyFill="1" applyBorder="1" applyAlignment="1">
      <alignment horizontal="center" vertical="center"/>
    </xf>
    <xf numFmtId="0" fontId="69" fillId="29" borderId="13" xfId="0" applyNumberFormat="1" applyFont="1" applyFill="1" applyBorder="1" applyAlignment="1" applyProtection="1">
      <alignment horizontal="center" vertical="center"/>
      <protection locked="0"/>
    </xf>
    <xf numFmtId="0" fontId="69" fillId="29" borderId="44" xfId="0" applyNumberFormat="1" applyFont="1" applyFill="1" applyBorder="1" applyAlignment="1" applyProtection="1">
      <alignment horizontal="center" vertical="center"/>
      <protection locked="0"/>
    </xf>
    <xf numFmtId="0" fontId="69" fillId="29" borderId="22" xfId="0" applyNumberFormat="1" applyFont="1" applyFill="1" applyBorder="1" applyAlignment="1" applyProtection="1">
      <alignment horizontal="center" vertical="center"/>
      <protection locked="0"/>
    </xf>
    <xf numFmtId="0" fontId="69" fillId="29" borderId="1" xfId="0" applyNumberFormat="1" applyFont="1" applyFill="1" applyBorder="1" applyAlignment="1" applyProtection="1">
      <alignment horizontal="center" vertical="center"/>
      <protection locked="0"/>
    </xf>
    <xf numFmtId="0" fontId="69" fillId="29" borderId="15" xfId="0" applyNumberFormat="1" applyFont="1" applyFill="1" applyBorder="1" applyAlignment="1" applyProtection="1">
      <alignment horizontal="center" vertical="center"/>
      <protection locked="0"/>
    </xf>
    <xf numFmtId="0" fontId="50" fillId="39" borderId="69" xfId="0" applyNumberFormat="1" applyFont="1" applyFill="1" applyBorder="1" applyAlignment="1">
      <alignment horizontal="center" vertical="center"/>
    </xf>
    <xf numFmtId="0" fontId="50" fillId="39" borderId="70" xfId="0" applyNumberFormat="1" applyFont="1" applyFill="1" applyBorder="1" applyAlignment="1">
      <alignment horizontal="center" vertical="center"/>
    </xf>
    <xf numFmtId="0" fontId="5" fillId="39" borderId="77" xfId="0" applyNumberFormat="1" applyFont="1" applyFill="1" applyBorder="1" applyAlignment="1">
      <alignment horizontal="center" vertical="center"/>
    </xf>
    <xf numFmtId="0" fontId="5" fillId="39" borderId="79" xfId="0" applyNumberFormat="1" applyFont="1" applyFill="1" applyBorder="1" applyAlignment="1">
      <alignment horizontal="center" vertical="center"/>
    </xf>
    <xf numFmtId="0" fontId="33" fillId="39" borderId="77" xfId="0" applyNumberFormat="1" applyFont="1" applyFill="1" applyBorder="1" applyAlignment="1">
      <alignment horizontal="center" vertical="center"/>
    </xf>
    <xf numFmtId="0" fontId="33" fillId="39" borderId="78" xfId="0" applyNumberFormat="1" applyFont="1" applyFill="1" applyBorder="1" applyAlignment="1">
      <alignment horizontal="center" vertical="center"/>
    </xf>
    <xf numFmtId="0" fontId="33" fillId="39" borderId="79" xfId="0" applyNumberFormat="1" applyFont="1" applyFill="1" applyBorder="1" applyAlignment="1">
      <alignment horizontal="center" vertical="center"/>
    </xf>
    <xf numFmtId="176" fontId="33" fillId="39" borderId="44" xfId="0" applyNumberFormat="1" applyFont="1" applyFill="1" applyBorder="1" applyAlignment="1">
      <alignment horizontal="center" vertical="center"/>
    </xf>
    <xf numFmtId="0" fontId="42" fillId="39" borderId="65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176" fontId="5" fillId="26" borderId="54" xfId="0" applyNumberFormat="1" applyFont="1" applyFill="1" applyBorder="1" applyAlignment="1" applyProtection="1">
      <alignment horizontal="center" vertical="center" wrapText="1"/>
    </xf>
    <xf numFmtId="176" fontId="5" fillId="26" borderId="31" xfId="0" applyNumberFormat="1" applyFont="1" applyFill="1" applyBorder="1" applyAlignment="1" applyProtection="1">
      <alignment horizontal="center" vertical="center" wrapText="1"/>
    </xf>
    <xf numFmtId="176" fontId="5" fillId="26" borderId="8" xfId="0" applyNumberFormat="1" applyFont="1" applyFill="1" applyBorder="1" applyAlignment="1" applyProtection="1">
      <alignment horizontal="center" vertical="center" wrapText="1"/>
    </xf>
    <xf numFmtId="176" fontId="5" fillId="26" borderId="30" xfId="0" applyNumberFormat="1" applyFont="1" applyFill="1" applyBorder="1" applyAlignment="1" applyProtection="1">
      <alignment horizontal="center" vertical="center"/>
    </xf>
    <xf numFmtId="176" fontId="5" fillId="26" borderId="3" xfId="0" applyNumberFormat="1" applyFont="1" applyFill="1" applyBorder="1" applyAlignment="1" applyProtection="1">
      <alignment horizontal="center" vertical="center"/>
    </xf>
    <xf numFmtId="0" fontId="43" fillId="39" borderId="11" xfId="0" applyNumberFormat="1" applyFont="1" applyFill="1" applyBorder="1" applyAlignment="1">
      <alignment horizontal="center" vertical="center"/>
    </xf>
    <xf numFmtId="0" fontId="43" fillId="39" borderId="29" xfId="0" applyNumberFormat="1" applyFont="1" applyFill="1" applyBorder="1" applyAlignment="1">
      <alignment horizontal="center" vertical="center"/>
    </xf>
    <xf numFmtId="0" fontId="43" fillId="39" borderId="20" xfId="0" applyNumberFormat="1" applyFont="1" applyFill="1" applyBorder="1" applyAlignment="1">
      <alignment horizontal="center" vertical="center"/>
    </xf>
    <xf numFmtId="176" fontId="59" fillId="26" borderId="13" xfId="0" applyNumberFormat="1" applyFont="1" applyFill="1" applyBorder="1" applyAlignment="1">
      <alignment horizontal="center" vertical="center"/>
    </xf>
    <xf numFmtId="176" fontId="59" fillId="26" borderId="44" xfId="0" applyNumberFormat="1" applyFont="1" applyFill="1" applyBorder="1" applyAlignment="1">
      <alignment horizontal="center" vertical="center"/>
    </xf>
    <xf numFmtId="0" fontId="59" fillId="26" borderId="65" xfId="0" applyNumberFormat="1" applyFont="1" applyFill="1" applyBorder="1" applyAlignment="1">
      <alignment vertical="center"/>
    </xf>
    <xf numFmtId="176" fontId="37" fillId="5" borderId="26" xfId="0" applyNumberFormat="1" applyFont="1" applyFill="1" applyBorder="1" applyAlignment="1">
      <alignment horizontal="center" vertical="center" wrapText="1"/>
    </xf>
    <xf numFmtId="176" fontId="37" fillId="5" borderId="34" xfId="0" applyNumberFormat="1" applyFont="1" applyFill="1" applyBorder="1" applyAlignment="1">
      <alignment horizontal="center" vertical="center"/>
    </xf>
    <xf numFmtId="176" fontId="37" fillId="5" borderId="3" xfId="0" applyNumberFormat="1" applyFont="1" applyFill="1" applyBorder="1" applyAlignment="1" applyProtection="1">
      <alignment horizontal="center" vertical="center" wrapText="1"/>
    </xf>
    <xf numFmtId="176" fontId="37" fillId="5" borderId="7" xfId="0" applyNumberFormat="1" applyFont="1" applyFill="1" applyBorder="1" applyAlignment="1" applyProtection="1">
      <alignment horizontal="center" vertical="center"/>
    </xf>
    <xf numFmtId="176" fontId="37" fillId="5" borderId="8" xfId="0" applyNumberFormat="1" applyFont="1" applyFill="1" applyBorder="1" applyAlignment="1" applyProtection="1">
      <alignment horizontal="center" vertical="center" wrapText="1"/>
    </xf>
    <xf numFmtId="176" fontId="37" fillId="5" borderId="30" xfId="0" applyNumberFormat="1" applyFont="1" applyFill="1" applyBorder="1" applyAlignment="1" applyProtection="1">
      <alignment horizontal="center" vertical="center" wrapText="1"/>
    </xf>
    <xf numFmtId="176" fontId="37" fillId="5" borderId="17" xfId="0" applyNumberFormat="1" applyFont="1" applyFill="1" applyBorder="1" applyAlignment="1" applyProtection="1">
      <alignment horizontal="center" vertical="center" wrapText="1"/>
    </xf>
    <xf numFmtId="176" fontId="37" fillId="5" borderId="19" xfId="0" applyNumberFormat="1" applyFont="1" applyFill="1" applyBorder="1" applyAlignment="1" applyProtection="1">
      <alignment horizontal="center" vertical="center" wrapText="1"/>
    </xf>
    <xf numFmtId="176" fontId="37" fillId="4" borderId="54" xfId="0" applyNumberFormat="1" applyFont="1" applyFill="1" applyBorder="1" applyAlignment="1" applyProtection="1">
      <alignment horizontal="center" vertical="center" wrapText="1"/>
    </xf>
    <xf numFmtId="176" fontId="37" fillId="4" borderId="31" xfId="0" applyNumberFormat="1" applyFont="1" applyFill="1" applyBorder="1" applyAlignment="1" applyProtection="1">
      <alignment horizontal="center" vertical="center" wrapText="1"/>
    </xf>
    <xf numFmtId="176" fontId="37" fillId="4" borderId="8" xfId="0" applyNumberFormat="1" applyFont="1" applyFill="1" applyBorder="1" applyAlignment="1" applyProtection="1">
      <alignment horizontal="center" vertical="center" wrapText="1"/>
    </xf>
    <xf numFmtId="176" fontId="37" fillId="4" borderId="30" xfId="0" applyNumberFormat="1" applyFont="1" applyFill="1" applyBorder="1" applyAlignment="1" applyProtection="1">
      <alignment horizontal="center" vertical="center"/>
    </xf>
    <xf numFmtId="176" fontId="37" fillId="4" borderId="3" xfId="0" applyNumberFormat="1" applyFont="1" applyFill="1" applyBorder="1" applyAlignment="1" applyProtection="1">
      <alignment horizontal="center" vertical="center" wrapText="1"/>
    </xf>
    <xf numFmtId="176" fontId="37" fillId="4" borderId="7" xfId="0" applyNumberFormat="1" applyFont="1" applyFill="1" applyBorder="1" applyAlignment="1" applyProtection="1">
      <alignment horizontal="center" vertical="center"/>
    </xf>
    <xf numFmtId="0" fontId="43" fillId="3" borderId="11" xfId="0" applyNumberFormat="1" applyFont="1" applyFill="1" applyBorder="1" applyAlignment="1">
      <alignment horizontal="center" vertical="center"/>
    </xf>
    <xf numFmtId="0" fontId="43" fillId="3" borderId="29" xfId="0" applyNumberFormat="1" applyFont="1" applyFill="1" applyBorder="1" applyAlignment="1">
      <alignment horizontal="center" vertical="center"/>
    </xf>
    <xf numFmtId="0" fontId="43" fillId="3" borderId="20" xfId="0" applyNumberFormat="1" applyFont="1" applyFill="1" applyBorder="1" applyAlignment="1">
      <alignment horizontal="center" vertical="center"/>
    </xf>
    <xf numFmtId="176" fontId="37" fillId="4" borderId="17" xfId="0" applyNumberFormat="1" applyFont="1" applyFill="1" applyBorder="1" applyAlignment="1" applyProtection="1">
      <alignment horizontal="center" vertical="center" wrapText="1"/>
    </xf>
    <xf numFmtId="176" fontId="37" fillId="4" borderId="19" xfId="0" applyNumberFormat="1" applyFont="1" applyFill="1" applyBorder="1" applyAlignment="1" applyProtection="1">
      <alignment horizontal="center" vertical="center"/>
    </xf>
    <xf numFmtId="176" fontId="43" fillId="37" borderId="44" xfId="0" applyNumberFormat="1" applyFont="1" applyFill="1" applyBorder="1" applyAlignment="1">
      <alignment horizontal="center" vertical="center"/>
    </xf>
    <xf numFmtId="0" fontId="44" fillId="37" borderId="65" xfId="0" applyNumberFormat="1" applyFont="1" applyFill="1" applyBorder="1" applyAlignment="1">
      <alignment vertical="center"/>
    </xf>
    <xf numFmtId="0" fontId="3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6" fontId="43" fillId="3" borderId="44" xfId="0" applyNumberFormat="1" applyFont="1" applyFill="1" applyBorder="1" applyAlignment="1">
      <alignment horizontal="center" vertical="center"/>
    </xf>
    <xf numFmtId="0" fontId="44" fillId="0" borderId="65" xfId="0" applyNumberFormat="1" applyFont="1" applyBorder="1" applyAlignment="1">
      <alignment vertical="center"/>
    </xf>
    <xf numFmtId="176" fontId="33" fillId="36" borderId="49" xfId="0" applyNumberFormat="1" applyFont="1" applyFill="1" applyBorder="1" applyAlignment="1">
      <alignment horizontal="center" vertical="center"/>
    </xf>
    <xf numFmtId="176" fontId="33" fillId="36" borderId="48" xfId="0" applyNumberFormat="1" applyFont="1" applyFill="1" applyBorder="1" applyAlignment="1">
      <alignment horizontal="center" vertical="center"/>
    </xf>
    <xf numFmtId="176" fontId="33" fillId="36" borderId="95" xfId="0" applyNumberFormat="1" applyFont="1" applyFill="1" applyBorder="1" applyAlignment="1">
      <alignment horizontal="center" vertical="center"/>
    </xf>
    <xf numFmtId="176" fontId="6" fillId="26" borderId="134" xfId="0" applyNumberFormat="1" applyFont="1" applyFill="1" applyBorder="1" applyAlignment="1" applyProtection="1">
      <alignment horizontal="center" vertical="center" wrapText="1"/>
    </xf>
    <xf numFmtId="176" fontId="6" fillId="26" borderId="28" xfId="0" applyNumberFormat="1" applyFont="1" applyFill="1" applyBorder="1" applyAlignment="1" applyProtection="1">
      <alignment horizontal="center" vertical="center" wrapText="1"/>
    </xf>
    <xf numFmtId="176" fontId="6" fillId="26" borderId="10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176" fontId="6" fillId="26" borderId="32" xfId="0" applyNumberFormat="1" applyFont="1" applyFill="1" applyBorder="1" applyAlignment="1" applyProtection="1">
      <alignment horizontal="center" vertical="center" wrapText="1"/>
    </xf>
    <xf numFmtId="0" fontId="1" fillId="39" borderId="22" xfId="45" applyFont="1" applyFill="1" applyBorder="1" applyAlignment="1" applyProtection="1">
      <alignment horizontal="center" vertical="center"/>
      <protection locked="0"/>
    </xf>
    <xf numFmtId="0" fontId="2" fillId="39" borderId="23" xfId="45" applyFill="1" applyBorder="1" applyAlignment="1" applyProtection="1">
      <alignment horizontal="center" vertical="center"/>
      <protection locked="0"/>
    </xf>
    <xf numFmtId="0" fontId="1" fillId="39" borderId="23" xfId="45" applyFont="1" applyFill="1" applyBorder="1" applyAlignment="1" applyProtection="1">
      <alignment horizontal="center" vertical="center"/>
      <protection locked="0"/>
    </xf>
    <xf numFmtId="0" fontId="1" fillId="39" borderId="24" xfId="45" applyFont="1" applyFill="1" applyBorder="1" applyAlignment="1" applyProtection="1">
      <alignment horizontal="center" vertical="center"/>
      <protection locked="0"/>
    </xf>
    <xf numFmtId="0" fontId="34" fillId="39" borderId="15" xfId="0" applyNumberFormat="1" applyFont="1" applyFill="1" applyBorder="1" applyAlignment="1">
      <alignment horizontal="center" vertical="center"/>
    </xf>
    <xf numFmtId="0" fontId="33" fillId="39" borderId="17" xfId="0" applyNumberFormat="1" applyFont="1" applyFill="1" applyBorder="1" applyAlignment="1">
      <alignment horizontal="center" vertical="center"/>
    </xf>
    <xf numFmtId="176" fontId="33" fillId="36" borderId="44" xfId="0" applyNumberFormat="1" applyFont="1" applyFill="1" applyBorder="1" applyAlignment="1">
      <alignment horizontal="center" vertical="center"/>
    </xf>
    <xf numFmtId="0" fontId="42" fillId="36" borderId="44" xfId="0" applyNumberFormat="1" applyFont="1" applyFill="1" applyBorder="1" applyAlignment="1">
      <alignment horizontal="center" vertical="center"/>
    </xf>
    <xf numFmtId="176" fontId="6" fillId="26" borderId="4" xfId="0" applyNumberFormat="1" applyFont="1" applyFill="1" applyBorder="1" applyAlignment="1" applyProtection="1">
      <alignment horizontal="center" vertical="center" wrapText="1"/>
    </xf>
    <xf numFmtId="176" fontId="6" fillId="26" borderId="3" xfId="0" applyNumberFormat="1" applyFont="1" applyFill="1" applyBorder="1" applyAlignment="1" applyProtection="1">
      <alignment horizontal="center" vertical="center" wrapText="1"/>
    </xf>
    <xf numFmtId="176" fontId="6" fillId="26" borderId="58" xfId="0" applyNumberFormat="1" applyFont="1" applyFill="1" applyBorder="1" applyAlignment="1" applyProtection="1">
      <alignment horizontal="center" vertical="center"/>
    </xf>
    <xf numFmtId="176" fontId="6" fillId="26" borderId="4" xfId="0" applyNumberFormat="1" applyFont="1" applyFill="1" applyBorder="1" applyAlignment="1" applyProtection="1">
      <alignment horizontal="center" vertical="center"/>
    </xf>
    <xf numFmtId="176" fontId="6" fillId="26" borderId="58" xfId="0" applyNumberFormat="1" applyFont="1" applyFill="1" applyBorder="1" applyAlignment="1" applyProtection="1">
      <alignment horizontal="center" vertical="center" wrapText="1"/>
    </xf>
    <xf numFmtId="0" fontId="30" fillId="38" borderId="66" xfId="0" applyFont="1" applyFill="1" applyBorder="1" applyAlignment="1">
      <alignment horizontal="center" vertical="center"/>
    </xf>
    <xf numFmtId="0" fontId="30" fillId="38" borderId="34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0" fillId="38" borderId="9" xfId="0" applyFont="1" applyFill="1" applyBorder="1" applyAlignment="1">
      <alignment horizontal="center" vertical="center"/>
    </xf>
    <xf numFmtId="0" fontId="30" fillId="38" borderId="8" xfId="0" applyFont="1" applyFill="1" applyBorder="1" applyAlignment="1">
      <alignment horizontal="center" vertical="center"/>
    </xf>
    <xf numFmtId="0" fontId="30" fillId="38" borderId="30" xfId="0" applyFont="1" applyFill="1" applyBorder="1" applyAlignment="1">
      <alignment horizontal="center" vertical="center"/>
    </xf>
    <xf numFmtId="0" fontId="30" fillId="38" borderId="25" xfId="0" applyFont="1" applyFill="1" applyBorder="1" applyAlignment="1">
      <alignment horizontal="center" vertical="center"/>
    </xf>
    <xf numFmtId="0" fontId="30" fillId="38" borderId="23" xfId="0" applyFont="1" applyFill="1" applyBorder="1" applyAlignment="1">
      <alignment horizontal="center" vertical="center"/>
    </xf>
    <xf numFmtId="0" fontId="30" fillId="38" borderId="26" xfId="0" applyFont="1" applyFill="1" applyBorder="1" applyAlignment="1">
      <alignment horizontal="center" vertical="center"/>
    </xf>
    <xf numFmtId="0" fontId="30" fillId="38" borderId="3" xfId="0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0" fontId="30" fillId="38" borderId="24" xfId="0" applyFont="1" applyFill="1" applyBorder="1" applyAlignment="1">
      <alignment horizontal="center" vertical="center"/>
    </xf>
    <xf numFmtId="0" fontId="30" fillId="38" borderId="1" xfId="0" applyFont="1" applyFill="1" applyBorder="1" applyAlignment="1">
      <alignment horizontal="center" vertical="center"/>
    </xf>
    <xf numFmtId="0" fontId="30" fillId="38" borderId="7" xfId="0" applyFont="1" applyFill="1" applyBorder="1" applyAlignment="1">
      <alignment horizontal="center" vertical="center"/>
    </xf>
    <xf numFmtId="0" fontId="65" fillId="38" borderId="60" xfId="0" applyFont="1" applyFill="1" applyBorder="1" applyAlignment="1">
      <alignment horizontal="center" vertical="center"/>
    </xf>
    <xf numFmtId="0" fontId="65" fillId="38" borderId="85" xfId="0" applyFont="1" applyFill="1" applyBorder="1" applyAlignment="1">
      <alignment horizontal="center" vertical="center"/>
    </xf>
    <xf numFmtId="0" fontId="65" fillId="38" borderId="69" xfId="0" applyFont="1" applyFill="1" applyBorder="1" applyAlignment="1">
      <alignment horizontal="center" vertical="center"/>
    </xf>
    <xf numFmtId="0" fontId="65" fillId="38" borderId="44" xfId="0" applyFont="1" applyFill="1" applyBorder="1" applyAlignment="1">
      <alignment horizontal="center" vertical="center"/>
    </xf>
    <xf numFmtId="0" fontId="65" fillId="38" borderId="70" xfId="0" applyFont="1" applyFill="1" applyBorder="1" applyAlignment="1">
      <alignment horizontal="center" vertical="center"/>
    </xf>
    <xf numFmtId="0" fontId="65" fillId="38" borderId="88" xfId="0" applyFont="1" applyFill="1" applyBorder="1" applyAlignment="1">
      <alignment horizontal="center" vertical="center"/>
    </xf>
    <xf numFmtId="0" fontId="65" fillId="38" borderId="1" xfId="0" applyFont="1" applyFill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/>
    </xf>
    <xf numFmtId="0" fontId="65" fillId="38" borderId="33" xfId="0" applyFont="1" applyFill="1" applyBorder="1" applyAlignment="1">
      <alignment horizontal="center" vertical="center"/>
    </xf>
    <xf numFmtId="0" fontId="65" fillId="38" borderId="25" xfId="0" applyFont="1" applyFill="1" applyBorder="1" applyAlignment="1">
      <alignment horizontal="center" vertical="center"/>
    </xf>
    <xf numFmtId="0" fontId="65" fillId="38" borderId="12" xfId="0" applyFont="1" applyFill="1" applyBorder="1" applyAlignment="1">
      <alignment horizontal="center" vertical="center"/>
    </xf>
    <xf numFmtId="0" fontId="65" fillId="38" borderId="9" xfId="0" applyFont="1" applyFill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0" fillId="0" borderId="122" xfId="0" applyFont="1" applyBorder="1" applyAlignment="1">
      <alignment horizontal="center" vertical="center"/>
    </xf>
    <xf numFmtId="0" fontId="30" fillId="38" borderId="127" xfId="0" applyFont="1" applyFill="1" applyBorder="1" applyAlignment="1">
      <alignment horizontal="center" vertical="center"/>
    </xf>
    <xf numFmtId="0" fontId="30" fillId="38" borderId="58" xfId="0" applyFont="1" applyFill="1" applyBorder="1" applyAlignment="1">
      <alignment horizontal="center" vertical="center"/>
    </xf>
    <xf numFmtId="0" fontId="30" fillId="38" borderId="97" xfId="0" applyFont="1" applyFill="1" applyBorder="1" applyAlignment="1">
      <alignment horizontal="center" vertical="center"/>
    </xf>
    <xf numFmtId="0" fontId="30" fillId="38" borderId="98" xfId="0" applyFont="1" applyFill="1" applyBorder="1" applyAlignment="1">
      <alignment horizontal="center" vertical="center"/>
    </xf>
    <xf numFmtId="0" fontId="30" fillId="38" borderId="99" xfId="0" applyFont="1" applyFill="1" applyBorder="1" applyAlignment="1">
      <alignment horizontal="center" vertical="center"/>
    </xf>
    <xf numFmtId="0" fontId="30" fillId="38" borderId="118" xfId="0" applyFont="1" applyFill="1" applyBorder="1" applyAlignment="1">
      <alignment horizontal="center" vertical="center"/>
    </xf>
    <xf numFmtId="0" fontId="30" fillId="38" borderId="119" xfId="0" applyFont="1" applyFill="1" applyBorder="1" applyAlignment="1">
      <alignment horizontal="center" vertical="center"/>
    </xf>
    <xf numFmtId="0" fontId="30" fillId="38" borderId="120" xfId="0" applyFont="1" applyFill="1" applyBorder="1" applyAlignment="1">
      <alignment horizontal="center" vertical="center"/>
    </xf>
    <xf numFmtId="0" fontId="30" fillId="38" borderId="126" xfId="0" applyFont="1" applyFill="1" applyBorder="1" applyAlignment="1">
      <alignment horizontal="center" vertical="center"/>
    </xf>
    <xf numFmtId="0" fontId="30" fillId="38" borderId="75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0" fillId="38" borderId="115" xfId="0" applyFont="1" applyFill="1" applyBorder="1" applyAlignment="1">
      <alignment horizontal="center" vertical="center"/>
    </xf>
    <xf numFmtId="0" fontId="30" fillId="38" borderId="73" xfId="0" applyFont="1" applyFill="1" applyBorder="1" applyAlignment="1">
      <alignment horizontal="center" vertical="center"/>
    </xf>
    <xf numFmtId="0" fontId="30" fillId="38" borderId="116" xfId="0" applyFont="1" applyFill="1" applyBorder="1" applyAlignment="1">
      <alignment horizontal="center" vertical="center"/>
    </xf>
    <xf numFmtId="0" fontId="30" fillId="38" borderId="117" xfId="0" applyFont="1" applyFill="1" applyBorder="1" applyAlignment="1">
      <alignment horizontal="center" vertical="center"/>
    </xf>
    <xf numFmtId="0" fontId="30" fillId="38" borderId="85" xfId="0" applyFont="1" applyFill="1" applyBorder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</cellXfs>
  <cellStyles count="49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백분율 2" xfId="47"/>
    <cellStyle name="보통" xfId="29"/>
    <cellStyle name="설명 텍스트" xfId="30"/>
    <cellStyle name="셀 확인" xfId="31"/>
    <cellStyle name="쉼표 [0]" xfId="48" builtinId="6"/>
    <cellStyle name="쉼표 [0] 2" xfId="46"/>
    <cellStyle name="쉼표 [0]_01_옥외광고물 정비현황(서울)" xfId="32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2" xfId="43"/>
    <cellStyle name="표준 3" xfId="44"/>
    <cellStyle name="표준 4" xfId="4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CC"/>
      <color rgb="FFFFFF99"/>
      <color rgb="FFFFCB99"/>
      <color rgb="FF0000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128247</xdr:colOff>
      <xdr:row>1</xdr:row>
      <xdr:rowOff>81643</xdr:rowOff>
    </xdr:from>
    <xdr:to>
      <xdr:col>5</xdr:col>
      <xdr:colOff>718457</xdr:colOff>
      <xdr:row>1</xdr:row>
      <xdr:rowOff>1023257</xdr:rowOff>
    </xdr:to>
    <xdr:sp macro="" textlink="">
      <xdr:nvSpPr>
        <xdr:cNvPr id="3" name="TextBox 2"/>
        <xdr:cNvSpPr txBox="1"/>
      </xdr:nvSpPr>
      <xdr:spPr>
        <a:xfrm>
          <a:off x="128247" y="538843"/>
          <a:ext cx="5075124" cy="94161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2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</a:t>
          </a:r>
          <a:endParaRPr lang="en-US" altLang="ko-KR" sz="12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eaLnBrk="1" fontAlgn="base" latinLnBrk="0" hangingPunct="1"/>
          <a:r>
            <a:rPr lang="en-US" sz="1200" b="1" baseline="0">
              <a:solidFill>
                <a:schemeClr val="dk1"/>
              </a:solidFill>
              <a:latin typeface="+mn-ea"/>
              <a:ea typeface="+mn-ea"/>
              <a:cs typeface="+mn-cs"/>
            </a:rPr>
            <a:t>   </a:t>
          </a:r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-</a:t>
          </a:r>
          <a:r>
            <a:rPr lang="en-US" altLang="ko-KR" sz="1200" b="0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수거보상제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합동단속 등 각종 정비실적을 모두 포함하여 작성</a:t>
          </a:r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</a:p>
        <a:p>
          <a:pPr eaLnBrk="1" fontAlgn="base" latinLnBrk="0" hangingPunct="1"/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  -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현수막 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일반 현수막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족자형 현수막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현수기 등</a:t>
          </a:r>
          <a:r>
            <a:rPr lang="en-US" altLang="ko-KR" sz="1500" b="1" baseline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endParaRPr lang="en-US" altLang="ko-KR" sz="15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38100</xdr:rowOff>
    </xdr:from>
    <xdr:to>
      <xdr:col>5</xdr:col>
      <xdr:colOff>601980</xdr:colOff>
      <xdr:row>2</xdr:row>
      <xdr:rowOff>201750</xdr:rowOff>
    </xdr:to>
    <xdr:sp macro="" textlink="">
      <xdr:nvSpPr>
        <xdr:cNvPr id="2" name="TextBox 1"/>
        <xdr:cNvSpPr txBox="1"/>
      </xdr:nvSpPr>
      <xdr:spPr>
        <a:xfrm>
          <a:off x="60960" y="419100"/>
          <a:ext cx="4930140" cy="38463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2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 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매월 말일 기준으로 조회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시스템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통계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발신통계 </a:t>
          </a:r>
          <a:endParaRPr lang="en-US" altLang="ko-KR" sz="15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60960</xdr:colOff>
      <xdr:row>1</xdr:row>
      <xdr:rowOff>38100</xdr:rowOff>
    </xdr:from>
    <xdr:to>
      <xdr:col>7</xdr:col>
      <xdr:colOff>601980</xdr:colOff>
      <xdr:row>2</xdr:row>
      <xdr:rowOff>201750</xdr:rowOff>
    </xdr:to>
    <xdr:sp macro="" textlink="">
      <xdr:nvSpPr>
        <xdr:cNvPr id="3" name="TextBox 2"/>
        <xdr:cNvSpPr txBox="1"/>
      </xdr:nvSpPr>
      <xdr:spPr>
        <a:xfrm>
          <a:off x="60960" y="419100"/>
          <a:ext cx="6789420" cy="38463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2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 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매월 말일 기준으로 조회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시스템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통계 </a:t>
          </a:r>
          <a:r>
            <a:rPr lang="ko-KR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발신통계 </a:t>
          </a:r>
          <a:endParaRPr lang="en-US" altLang="ko-KR" sz="15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1</xdr:rowOff>
    </xdr:from>
    <xdr:to>
      <xdr:col>5</xdr:col>
      <xdr:colOff>718457</xdr:colOff>
      <xdr:row>1</xdr:row>
      <xdr:rowOff>381000</xdr:rowOff>
    </xdr:to>
    <xdr:sp macro="" textlink="">
      <xdr:nvSpPr>
        <xdr:cNvPr id="3" name="TextBox 2"/>
        <xdr:cNvSpPr txBox="1"/>
      </xdr:nvSpPr>
      <xdr:spPr>
        <a:xfrm>
          <a:off x="2" y="457201"/>
          <a:ext cx="4887684" cy="380999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1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1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 </a:t>
          </a:r>
          <a:r>
            <a:rPr lang="en-US" altLang="ko-KR" sz="11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행정처분 금액</a:t>
          </a:r>
          <a:r>
            <a:rPr lang="en-US" sz="11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이행강제금</a:t>
          </a:r>
          <a:r>
            <a:rPr lang="en-US" sz="11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과태료</a:t>
          </a:r>
          <a:r>
            <a:rPr lang="en-US" sz="11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) </a:t>
          </a:r>
          <a:endParaRPr lang="en-US" altLang="ko-KR" sz="11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40341</xdr:rowOff>
    </xdr:from>
    <xdr:to>
      <xdr:col>7</xdr:col>
      <xdr:colOff>1120140</xdr:colOff>
      <xdr:row>1</xdr:row>
      <xdr:rowOff>583266</xdr:rowOff>
    </xdr:to>
    <xdr:sp macro="" textlink="">
      <xdr:nvSpPr>
        <xdr:cNvPr id="8" name="TextBox 7"/>
        <xdr:cNvSpPr txBox="1"/>
      </xdr:nvSpPr>
      <xdr:spPr>
        <a:xfrm>
          <a:off x="0" y="497541"/>
          <a:ext cx="7942281" cy="542925"/>
        </a:xfrm>
        <a:prstGeom prst="rect">
          <a:avLst/>
        </a:prstGeom>
        <a:solidFill>
          <a:srgbClr val="FFFF99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+mn-ea"/>
              <a:cs typeface="+mn-cs"/>
            </a:rPr>
            <a:t>※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 유의사항 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: 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모니터단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(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공무원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, 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지역주민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)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은 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1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월에 인원 기재하고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 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월별로 추가 인원이 있는 경우 해당월에 추가 작성</a:t>
          </a:r>
          <a:endParaRPr kumimoji="0" lang="en-US" altLang="ko-KR" sz="105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맑은 고딕"/>
            <a:ea typeface="맑은 고딕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144780</xdr:rowOff>
    </xdr:from>
    <xdr:to>
      <xdr:col>3</xdr:col>
      <xdr:colOff>2004060</xdr:colOff>
      <xdr:row>1</xdr:row>
      <xdr:rowOff>687705</xdr:rowOff>
    </xdr:to>
    <xdr:sp macro="" textlink="">
      <xdr:nvSpPr>
        <xdr:cNvPr id="2" name="TextBox 1"/>
        <xdr:cNvSpPr txBox="1"/>
      </xdr:nvSpPr>
      <xdr:spPr>
        <a:xfrm>
          <a:off x="38101" y="601980"/>
          <a:ext cx="6537959" cy="542925"/>
        </a:xfrm>
        <a:prstGeom prst="rect">
          <a:avLst/>
        </a:prstGeom>
        <a:solidFill>
          <a:srgbClr val="FFFF99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+mn-ea"/>
              <a:cs typeface="+mn-cs"/>
            </a:rPr>
            <a:t>※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 유의사항 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: 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보도자료 배포 등 지자체에서 주도적으로 배포한 건으로 동일 내용으로  매체만 다른 경우 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1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건으로 기입</a:t>
          </a:r>
          <a:endParaRPr kumimoji="0" lang="en-US" altLang="ko-KR" sz="105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맑은 고딕"/>
            <a:ea typeface="맑은 고딕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133350</xdr:rowOff>
    </xdr:from>
    <xdr:to>
      <xdr:col>15</xdr:col>
      <xdr:colOff>619124</xdr:colOff>
      <xdr:row>1</xdr:row>
      <xdr:rowOff>647700</xdr:rowOff>
    </xdr:to>
    <xdr:sp macro="" textlink="">
      <xdr:nvSpPr>
        <xdr:cNvPr id="3" name="TextBox 2"/>
        <xdr:cNvSpPr txBox="1"/>
      </xdr:nvSpPr>
      <xdr:spPr>
        <a:xfrm>
          <a:off x="28575" y="714375"/>
          <a:ext cx="15068549" cy="514350"/>
        </a:xfrm>
        <a:prstGeom prst="rect">
          <a:avLst/>
        </a:prstGeom>
        <a:solidFill>
          <a:srgbClr val="FFFF99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+mn-ea"/>
              <a:cs typeface="+mn-cs"/>
            </a:rPr>
            <a:t>※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 유의사항 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: </a:t>
          </a:r>
          <a:r>
            <a:rPr kumimoji="0" lang="ko-KR" altLang="en-US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행사내용 자세하게 작성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(</a:t>
          </a:r>
          <a:r>
            <a:rPr kumimoji="0" lang="ko-KR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클린사인의날</a:t>
          </a:r>
          <a:r>
            <a:rPr kumimoji="0" lang="en-US" altLang="ko-KR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, </a:t>
          </a:r>
          <a:r>
            <a:rPr kumimoji="0" lang="ko-KR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총력대응의날</a:t>
          </a:r>
          <a:r>
            <a:rPr kumimoji="0" lang="en-US" altLang="ko-KR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, </a:t>
          </a:r>
          <a:r>
            <a:rPr kumimoji="0" lang="ko-KR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명절맞이</a:t>
          </a:r>
          <a:r>
            <a:rPr kumimoji="0" lang="en-US" altLang="ko-KR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. </a:t>
          </a:r>
          <a:r>
            <a:rPr kumimoji="0" lang="ko-KR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게릴라성 특별정비 등</a:t>
          </a:r>
          <a:r>
            <a:rPr kumimoji="0" lang="en-US" altLang="ko-KR" sz="105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161925</xdr:rowOff>
    </xdr:from>
    <xdr:to>
      <xdr:col>7</xdr:col>
      <xdr:colOff>859971</xdr:colOff>
      <xdr:row>1</xdr:row>
      <xdr:rowOff>514350</xdr:rowOff>
    </xdr:to>
    <xdr:sp macro="" textlink="">
      <xdr:nvSpPr>
        <xdr:cNvPr id="6" name="TextBox 5"/>
        <xdr:cNvSpPr txBox="1"/>
      </xdr:nvSpPr>
      <xdr:spPr>
        <a:xfrm>
          <a:off x="47625" y="782411"/>
          <a:ext cx="6908346" cy="352425"/>
        </a:xfrm>
        <a:prstGeom prst="rect">
          <a:avLst/>
        </a:prstGeom>
        <a:solidFill>
          <a:srgbClr val="FFFF99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/>
              <a:ea typeface="+mn-ea"/>
              <a:cs typeface="+mn-cs"/>
            </a:rPr>
            <a:t>※</a:t>
          </a:r>
          <a:r>
            <a:rPr kumimoji="0" lang="ko-KR" alt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 유의사항 </a:t>
          </a:r>
          <a:r>
            <a:rPr kumimoji="0" lang="en-US" altLang="ko-KR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: </a:t>
          </a:r>
          <a:r>
            <a:rPr kumimoji="0" lang="ko-KR" alt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매월 말일 기준으로 작성 </a:t>
          </a:r>
          <a:r>
            <a:rPr kumimoji="0" lang="en-US" altLang="ko-KR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(</a:t>
          </a:r>
          <a:r>
            <a:rPr kumimoji="0" lang="ko-KR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변동시 빨간색으로 작성</a:t>
          </a:r>
          <a:r>
            <a:rPr kumimoji="0" lang="en-US" altLang="ko-KR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맑은 고딕"/>
              <a:ea typeface="맑은 고딕"/>
              <a:cs typeface="+mn-cs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43543</xdr:colOff>
      <xdr:row>1</xdr:row>
      <xdr:rowOff>54428</xdr:rowOff>
    </xdr:from>
    <xdr:to>
      <xdr:col>3</xdr:col>
      <xdr:colOff>68943</xdr:colOff>
      <xdr:row>1</xdr:row>
      <xdr:rowOff>439058</xdr:rowOff>
    </xdr:to>
    <xdr:sp macro="" textlink="">
      <xdr:nvSpPr>
        <xdr:cNvPr id="2" name="TextBox 1"/>
        <xdr:cNvSpPr txBox="1"/>
      </xdr:nvSpPr>
      <xdr:spPr>
        <a:xfrm>
          <a:off x="43543" y="511628"/>
          <a:ext cx="2899229" cy="38463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2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 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매월 말일 기준으로 작성</a:t>
          </a:r>
          <a:endParaRPr lang="en-US" altLang="ko-KR" sz="12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eaLnBrk="1" fontAlgn="base" latinLnBrk="0" hangingPunct="1"/>
          <a:endParaRPr lang="en-US" altLang="ko-KR" sz="15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17</xdr:col>
      <xdr:colOff>723900</xdr:colOff>
      <xdr:row>1</xdr:row>
      <xdr:rowOff>714374</xdr:rowOff>
    </xdr:to>
    <xdr:sp macro="" textlink="">
      <xdr:nvSpPr>
        <xdr:cNvPr id="4" name="TextBox 3"/>
        <xdr:cNvSpPr txBox="1"/>
      </xdr:nvSpPr>
      <xdr:spPr>
        <a:xfrm>
          <a:off x="0" y="495300"/>
          <a:ext cx="12138660" cy="67627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1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1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 </a:t>
          </a:r>
          <a:r>
            <a:rPr lang="en-US" altLang="ko-KR" sz="11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</a:t>
          </a:r>
          <a:r>
            <a:rPr lang="en-US" altLang="ko-KR" sz="1100" b="1" baseline="0">
              <a:solidFill>
                <a:srgbClr val="C00000"/>
              </a:solidFill>
              <a:latin typeface="+mn-ea"/>
              <a:ea typeface="+mn-ea"/>
              <a:cs typeface="+mn-cs"/>
            </a:rPr>
            <a:t>(1) </a:t>
          </a:r>
          <a:r>
            <a:rPr lang="ko-KR" altLang="en-US" sz="1100" b="1" baseline="0">
              <a:solidFill>
                <a:srgbClr val="C00000"/>
              </a:solidFill>
              <a:latin typeface="+mn-ea"/>
              <a:ea typeface="+mn-ea"/>
              <a:cs typeface="+mn-cs"/>
            </a:rPr>
            <a:t>옥외광고물 허가신고현황 </a:t>
          </a:r>
          <a:r>
            <a:rPr lang="ko-KR" altLang="en-US" sz="11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허가 신규 신고 매월 기준으로 작성</a:t>
          </a:r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허가신고 현수막신고건수 포함</a:t>
          </a:r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) 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="1" baseline="0">
              <a:solidFill>
                <a:srgbClr val="C00000"/>
              </a:solidFill>
              <a:latin typeface="+mn-ea"/>
              <a:ea typeface="+mn-ea"/>
              <a:cs typeface="+mn-cs"/>
            </a:rPr>
            <a:t>                  </a:t>
          </a:r>
          <a:r>
            <a:rPr lang="en-US" altLang="ko-KR" sz="1100" b="1" baseline="0">
              <a:solidFill>
                <a:srgbClr val="C00000"/>
              </a:solidFill>
              <a:latin typeface="+mn-ea"/>
              <a:ea typeface="+mn-ea"/>
              <a:cs typeface="+mn-cs"/>
            </a:rPr>
            <a:t>(2) </a:t>
          </a:r>
          <a:r>
            <a:rPr lang="ko-KR" altLang="en-US" sz="1100" b="1" baseline="0">
              <a:solidFill>
                <a:srgbClr val="C00000"/>
              </a:solidFill>
              <a:latin typeface="+mn-ea"/>
              <a:ea typeface="+mn-ea"/>
              <a:cs typeface="+mn-cs"/>
            </a:rPr>
            <a:t>옥외광고업 등록현황</a:t>
          </a:r>
          <a:r>
            <a:rPr lang="ko-KR" altLang="en-US" sz="11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은 매월 말인 기준으로 </a:t>
          </a:r>
          <a:r>
            <a:rPr lang="ko-KR" altLang="en-US" sz="11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누적</a:t>
          </a:r>
          <a:r>
            <a:rPr lang="ko-KR" altLang="en-US" sz="11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작성</a:t>
          </a:r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전년도포함</a:t>
          </a:r>
          <a:r>
            <a:rPr lang="en-US" altLang="ko-KR" sz="11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116542</xdr:colOff>
      <xdr:row>41</xdr:row>
      <xdr:rowOff>35860</xdr:rowOff>
    </xdr:from>
    <xdr:to>
      <xdr:col>10</xdr:col>
      <xdr:colOff>1030941</xdr:colOff>
      <xdr:row>42</xdr:row>
      <xdr:rowOff>0</xdr:rowOff>
    </xdr:to>
    <xdr:sp macro="" textlink="">
      <xdr:nvSpPr>
        <xdr:cNvPr id="2" name="TextBox 1"/>
        <xdr:cNvSpPr txBox="1"/>
      </xdr:nvSpPr>
      <xdr:spPr>
        <a:xfrm>
          <a:off x="116542" y="493060"/>
          <a:ext cx="8633011" cy="65442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2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</a:t>
          </a:r>
          <a:endParaRPr lang="en-US" altLang="ko-KR" sz="12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eaLnBrk="1" fontAlgn="base" latinLnBrk="0" hangingPunct="1"/>
          <a:r>
            <a:rPr lang="en-US" sz="1200" b="1" baseline="0">
              <a:solidFill>
                <a:schemeClr val="dk1"/>
              </a:solidFill>
              <a:latin typeface="+mn-ea"/>
              <a:ea typeface="+mn-ea"/>
              <a:cs typeface="+mn-cs"/>
            </a:rPr>
            <a:t>   </a:t>
          </a:r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-</a:t>
          </a:r>
          <a:r>
            <a:rPr lang="en-US" altLang="ko-KR" sz="1200" b="0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매월 말일 날짜로 </a:t>
          </a:r>
          <a:r>
            <a:rPr lang="ko-KR" altLang="en-US" sz="1200" b="1" baseline="0">
              <a:solidFill>
                <a:srgbClr val="FF0000"/>
              </a:solidFill>
              <a:latin typeface="+mn-ea"/>
              <a:ea typeface="+mn-ea"/>
              <a:cs typeface="+mn-cs"/>
            </a:rPr>
            <a:t>누적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작성 </a:t>
          </a:r>
          <a:endParaRPr lang="en-US" altLang="ko-KR" sz="15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8"/>
  <sheetViews>
    <sheetView tabSelected="1" view="pageBreakPreview" zoomScale="85" zoomScaleNormal="85" zoomScaleSheetLayoutView="85" workbookViewId="0">
      <selection activeCell="U18" sqref="U18"/>
    </sheetView>
  </sheetViews>
  <sheetFormatPr defaultColWidth="9" defaultRowHeight="16.5"/>
  <cols>
    <col min="1" max="1" width="16.625" style="5" customWidth="1"/>
    <col min="2" max="16" width="10.625" style="3" customWidth="1"/>
    <col min="17" max="17" width="18.625" style="3" customWidth="1"/>
    <col min="18" max="19" width="10.625" style="3" customWidth="1"/>
    <col min="20" max="20" width="16.875" style="3" customWidth="1"/>
    <col min="21" max="21" width="14.875" style="3" customWidth="1"/>
    <col min="22" max="26" width="10.625" style="3" customWidth="1"/>
    <col min="27" max="27" width="18.625" style="1" customWidth="1"/>
    <col min="28" max="28" width="3.25" style="1" customWidth="1"/>
    <col min="29" max="16384" width="9" style="22"/>
  </cols>
  <sheetData>
    <row r="1" spans="1:28" ht="38.25">
      <c r="A1" s="492" t="s">
        <v>129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3"/>
    </row>
    <row r="2" spans="1:28" ht="93.6" customHeight="1" thickBot="1">
      <c r="A2" s="21"/>
      <c r="B2" s="42"/>
    </row>
    <row r="3" spans="1:28" s="23" customFormat="1" ht="30" customHeight="1" thickBot="1">
      <c r="A3" s="508" t="s">
        <v>37</v>
      </c>
      <c r="B3" s="494" t="s">
        <v>38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6"/>
      <c r="AB3" s="8"/>
    </row>
    <row r="4" spans="1:28" s="24" customFormat="1" ht="20.100000000000001" customHeight="1">
      <c r="A4" s="509"/>
      <c r="B4" s="511" t="s">
        <v>5</v>
      </c>
      <c r="C4" s="513" t="s">
        <v>6</v>
      </c>
      <c r="D4" s="515" t="s">
        <v>39</v>
      </c>
      <c r="E4" s="517" t="s">
        <v>7</v>
      </c>
      <c r="F4" s="517" t="s">
        <v>40</v>
      </c>
      <c r="G4" s="517" t="s">
        <v>8</v>
      </c>
      <c r="H4" s="518" t="s">
        <v>9</v>
      </c>
      <c r="I4" s="515" t="s">
        <v>42</v>
      </c>
      <c r="J4" s="515" t="s">
        <v>43</v>
      </c>
      <c r="K4" s="518" t="s">
        <v>158</v>
      </c>
      <c r="L4" s="515" t="s">
        <v>159</v>
      </c>
      <c r="M4" s="517" t="s">
        <v>160</v>
      </c>
      <c r="N4" s="515" t="s">
        <v>161</v>
      </c>
      <c r="O4" s="515" t="s">
        <v>41</v>
      </c>
      <c r="P4" s="504" t="s">
        <v>44</v>
      </c>
      <c r="Q4" s="504" t="s">
        <v>45</v>
      </c>
      <c r="R4" s="506" t="s">
        <v>46</v>
      </c>
      <c r="S4" s="497" t="s">
        <v>47</v>
      </c>
      <c r="T4" s="498"/>
      <c r="U4" s="499"/>
      <c r="V4" s="521" t="s">
        <v>11</v>
      </c>
      <c r="W4" s="523" t="s">
        <v>12</v>
      </c>
      <c r="X4" s="523" t="s">
        <v>130</v>
      </c>
      <c r="Y4" s="500" t="s">
        <v>131</v>
      </c>
      <c r="Z4" s="500" t="s">
        <v>44</v>
      </c>
      <c r="AA4" s="502" t="s">
        <v>45</v>
      </c>
      <c r="AB4" s="8"/>
    </row>
    <row r="5" spans="1:28" s="24" customFormat="1" ht="20.100000000000001" customHeight="1" thickBot="1">
      <c r="A5" s="510"/>
      <c r="B5" s="512"/>
      <c r="C5" s="514"/>
      <c r="D5" s="516"/>
      <c r="E5" s="516"/>
      <c r="F5" s="516"/>
      <c r="G5" s="516"/>
      <c r="H5" s="519"/>
      <c r="I5" s="516"/>
      <c r="J5" s="520"/>
      <c r="K5" s="519"/>
      <c r="L5" s="520"/>
      <c r="M5" s="516"/>
      <c r="N5" s="516"/>
      <c r="O5" s="516"/>
      <c r="P5" s="505"/>
      <c r="Q5" s="505"/>
      <c r="R5" s="507"/>
      <c r="S5" s="155" t="s">
        <v>48</v>
      </c>
      <c r="T5" s="144" t="s">
        <v>49</v>
      </c>
      <c r="U5" s="156" t="s">
        <v>50</v>
      </c>
      <c r="V5" s="522"/>
      <c r="W5" s="501"/>
      <c r="X5" s="501"/>
      <c r="Y5" s="501"/>
      <c r="Z5" s="501"/>
      <c r="AA5" s="503"/>
      <c r="AB5" s="8"/>
    </row>
    <row r="6" spans="1:28" s="1" customFormat="1" ht="20.100000000000001" customHeight="1">
      <c r="A6" s="296" t="s">
        <v>256</v>
      </c>
      <c r="B6" s="29">
        <f t="shared" ref="B6:B18" si="0">C6+R6</f>
        <v>161495</v>
      </c>
      <c r="C6" s="33">
        <f>SUM(D6:P6)</f>
        <v>17</v>
      </c>
      <c r="D6" s="30">
        <f>SUM(D7:D18)</f>
        <v>11</v>
      </c>
      <c r="E6" s="30">
        <f t="shared" ref="E6:P6" si="1">SUM(E7:E18)</f>
        <v>3</v>
      </c>
      <c r="F6" s="30">
        <f t="shared" si="1"/>
        <v>0</v>
      </c>
      <c r="G6" s="30">
        <f t="shared" si="1"/>
        <v>0</v>
      </c>
      <c r="H6" s="30">
        <f t="shared" si="1"/>
        <v>3</v>
      </c>
      <c r="I6" s="30">
        <f t="shared" si="1"/>
        <v>0</v>
      </c>
      <c r="J6" s="30">
        <f t="shared" si="1"/>
        <v>0</v>
      </c>
      <c r="K6" s="30">
        <f t="shared" si="1"/>
        <v>0</v>
      </c>
      <c r="L6" s="30">
        <f t="shared" si="1"/>
        <v>0</v>
      </c>
      <c r="M6" s="30">
        <f t="shared" si="1"/>
        <v>0</v>
      </c>
      <c r="N6" s="30">
        <f t="shared" si="1"/>
        <v>0</v>
      </c>
      <c r="O6" s="30">
        <f t="shared" si="1"/>
        <v>0</v>
      </c>
      <c r="P6" s="30">
        <f t="shared" si="1"/>
        <v>0</v>
      </c>
      <c r="Q6" s="138"/>
      <c r="R6" s="150">
        <f>(S6+V6+W6+X6+Y6+Z6)</f>
        <v>161478</v>
      </c>
      <c r="S6" s="157">
        <f>SUM(S7:S18)</f>
        <v>42636</v>
      </c>
      <c r="T6" s="31">
        <f t="shared" ref="T6:Z6" si="2">SUM(T7:T18)</f>
        <v>105</v>
      </c>
      <c r="U6" s="158">
        <f t="shared" si="2"/>
        <v>42531</v>
      </c>
      <c r="V6" s="30">
        <f t="shared" si="2"/>
        <v>9946</v>
      </c>
      <c r="W6" s="31">
        <f t="shared" si="2"/>
        <v>108750</v>
      </c>
      <c r="X6" s="31">
        <f t="shared" si="2"/>
        <v>37</v>
      </c>
      <c r="Y6" s="31">
        <f t="shared" si="2"/>
        <v>109</v>
      </c>
      <c r="Z6" s="31">
        <f t="shared" si="2"/>
        <v>0</v>
      </c>
      <c r="AA6" s="41"/>
    </row>
    <row r="7" spans="1:28" ht="20.100000000000001" customHeight="1">
      <c r="A7" s="297" t="s">
        <v>51</v>
      </c>
      <c r="B7" s="27">
        <f t="shared" si="0"/>
        <v>33018</v>
      </c>
      <c r="C7" s="34">
        <f>SUM(D7:P7)</f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106"/>
      <c r="Q7" s="139"/>
      <c r="R7" s="151">
        <f t="shared" ref="R7:R18" si="3">S7+V7+W7+X7+Y7+Z7</f>
        <v>33018</v>
      </c>
      <c r="S7" s="159">
        <f>SUM(T7:U7)</f>
        <v>9949</v>
      </c>
      <c r="T7" s="142">
        <v>25</v>
      </c>
      <c r="U7" s="160">
        <v>9924</v>
      </c>
      <c r="V7" s="153">
        <v>859</v>
      </c>
      <c r="W7" s="142">
        <v>22203</v>
      </c>
      <c r="X7" s="142">
        <v>0</v>
      </c>
      <c r="Y7" s="142">
        <v>7</v>
      </c>
      <c r="Z7" s="106"/>
      <c r="AA7" s="25"/>
    </row>
    <row r="8" spans="1:28" ht="20.100000000000001" customHeight="1">
      <c r="A8" s="297" t="s">
        <v>52</v>
      </c>
      <c r="B8" s="27">
        <f t="shared" si="0"/>
        <v>11378</v>
      </c>
      <c r="C8" s="34">
        <f t="shared" ref="C8:C18" si="4">SUM(D8:P8)</f>
        <v>6</v>
      </c>
      <c r="D8" s="17">
        <v>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06">
        <v>0</v>
      </c>
      <c r="Q8" s="139"/>
      <c r="R8" s="151">
        <f t="shared" si="3"/>
        <v>11372</v>
      </c>
      <c r="S8" s="159">
        <f t="shared" ref="S8:S18" si="5">SUM(T8:U8)</f>
        <v>4815</v>
      </c>
      <c r="T8" s="142">
        <v>35</v>
      </c>
      <c r="U8" s="160">
        <v>4780</v>
      </c>
      <c r="V8" s="153">
        <v>1253</v>
      </c>
      <c r="W8" s="142">
        <v>5302</v>
      </c>
      <c r="X8" s="142">
        <v>0</v>
      </c>
      <c r="Y8" s="142">
        <v>2</v>
      </c>
      <c r="Z8" s="106"/>
      <c r="AA8" s="25"/>
    </row>
    <row r="9" spans="1:28" ht="20.100000000000001" customHeight="1">
      <c r="A9" s="297" t="s">
        <v>53</v>
      </c>
      <c r="B9" s="27">
        <f t="shared" si="0"/>
        <v>15203</v>
      </c>
      <c r="C9" s="34">
        <f t="shared" si="4"/>
        <v>4</v>
      </c>
      <c r="D9" s="17">
        <v>1</v>
      </c>
      <c r="E9" s="16">
        <v>0</v>
      </c>
      <c r="F9" s="16">
        <v>0</v>
      </c>
      <c r="G9" s="16">
        <v>0</v>
      </c>
      <c r="H9" s="16">
        <v>3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06"/>
      <c r="Q9" s="139"/>
      <c r="R9" s="151">
        <f t="shared" si="3"/>
        <v>15199</v>
      </c>
      <c r="S9" s="159">
        <f t="shared" si="5"/>
        <v>6995</v>
      </c>
      <c r="T9" s="142">
        <v>20</v>
      </c>
      <c r="U9" s="160">
        <v>6975</v>
      </c>
      <c r="V9" s="153">
        <v>2192</v>
      </c>
      <c r="W9" s="142">
        <v>5987</v>
      </c>
      <c r="X9" s="142">
        <v>5</v>
      </c>
      <c r="Y9" s="142">
        <v>20</v>
      </c>
      <c r="Z9" s="106"/>
      <c r="AA9" s="25"/>
    </row>
    <row r="10" spans="1:28" ht="20.100000000000001" customHeight="1">
      <c r="A10" s="297" t="s">
        <v>54</v>
      </c>
      <c r="B10" s="27">
        <f t="shared" si="0"/>
        <v>44353</v>
      </c>
      <c r="C10" s="34">
        <f t="shared" si="4"/>
        <v>2</v>
      </c>
      <c r="D10" s="17">
        <v>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06"/>
      <c r="Q10" s="139"/>
      <c r="R10" s="151">
        <f t="shared" si="3"/>
        <v>44351</v>
      </c>
      <c r="S10" s="159">
        <f t="shared" si="5"/>
        <v>6488</v>
      </c>
      <c r="T10" s="142">
        <v>10</v>
      </c>
      <c r="U10" s="160">
        <v>6478</v>
      </c>
      <c r="V10" s="153">
        <v>3079</v>
      </c>
      <c r="W10" s="142">
        <v>34745</v>
      </c>
      <c r="X10" s="142">
        <v>12</v>
      </c>
      <c r="Y10" s="142">
        <v>27</v>
      </c>
      <c r="Z10" s="106"/>
      <c r="AA10" s="25"/>
    </row>
    <row r="11" spans="1:28" ht="20.100000000000001" customHeight="1">
      <c r="A11" s="297" t="s">
        <v>55</v>
      </c>
      <c r="B11" s="27">
        <f t="shared" si="0"/>
        <v>35411</v>
      </c>
      <c r="C11" s="34">
        <f t="shared" si="4"/>
        <v>4</v>
      </c>
      <c r="D11" s="17">
        <v>2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06"/>
      <c r="Q11" s="139"/>
      <c r="R11" s="151">
        <f t="shared" si="3"/>
        <v>35407</v>
      </c>
      <c r="S11" s="159">
        <f t="shared" si="5"/>
        <v>7073</v>
      </c>
      <c r="T11" s="142">
        <v>8</v>
      </c>
      <c r="U11" s="160">
        <v>7065</v>
      </c>
      <c r="V11" s="153">
        <v>1512</v>
      </c>
      <c r="W11" s="142">
        <v>26777</v>
      </c>
      <c r="X11" s="142">
        <v>10</v>
      </c>
      <c r="Y11" s="142">
        <v>35</v>
      </c>
      <c r="Z11" s="106"/>
      <c r="AA11" s="25"/>
    </row>
    <row r="12" spans="1:28" ht="20.100000000000001" customHeight="1">
      <c r="A12" s="297" t="s">
        <v>56</v>
      </c>
      <c r="B12" s="27">
        <f t="shared" si="0"/>
        <v>22132</v>
      </c>
      <c r="C12" s="34">
        <f t="shared" si="4"/>
        <v>1</v>
      </c>
      <c r="D12" s="17">
        <v>0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06"/>
      <c r="Q12" s="139"/>
      <c r="R12" s="151">
        <f>S12+V12+W12+X12+Y12+Z12</f>
        <v>22131</v>
      </c>
      <c r="S12" s="159">
        <f t="shared" si="5"/>
        <v>7316</v>
      </c>
      <c r="T12" s="142">
        <v>7</v>
      </c>
      <c r="U12" s="160">
        <v>7309</v>
      </c>
      <c r="V12" s="153">
        <v>1051</v>
      </c>
      <c r="W12" s="142">
        <v>13736</v>
      </c>
      <c r="X12" s="142">
        <v>10</v>
      </c>
      <c r="Y12" s="142">
        <v>18</v>
      </c>
      <c r="Z12" s="106"/>
      <c r="AA12" s="25"/>
    </row>
    <row r="13" spans="1:28" ht="20.100000000000001" customHeight="1">
      <c r="A13" s="297" t="s">
        <v>57</v>
      </c>
      <c r="B13" s="27">
        <f t="shared" si="0"/>
        <v>0</v>
      </c>
      <c r="C13" s="34">
        <f t="shared" si="4"/>
        <v>0</v>
      </c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06"/>
      <c r="Q13" s="139"/>
      <c r="R13" s="151">
        <f t="shared" si="3"/>
        <v>0</v>
      </c>
      <c r="S13" s="159">
        <f t="shared" si="5"/>
        <v>0</v>
      </c>
      <c r="T13" s="142"/>
      <c r="U13" s="160"/>
      <c r="V13" s="153"/>
      <c r="W13" s="142"/>
      <c r="X13" s="142"/>
      <c r="Y13" s="142"/>
      <c r="Z13" s="106"/>
      <c r="AA13" s="25"/>
    </row>
    <row r="14" spans="1:28" ht="20.100000000000001" customHeight="1">
      <c r="A14" s="297" t="s">
        <v>58</v>
      </c>
      <c r="B14" s="27">
        <f t="shared" si="0"/>
        <v>0</v>
      </c>
      <c r="C14" s="34">
        <f t="shared" si="4"/>
        <v>0</v>
      </c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06"/>
      <c r="Q14" s="139"/>
      <c r="R14" s="151">
        <f t="shared" si="3"/>
        <v>0</v>
      </c>
      <c r="S14" s="159">
        <f t="shared" si="5"/>
        <v>0</v>
      </c>
      <c r="T14" s="142"/>
      <c r="U14" s="160"/>
      <c r="V14" s="153"/>
      <c r="W14" s="142"/>
      <c r="X14" s="142"/>
      <c r="Y14" s="142"/>
      <c r="Z14" s="106"/>
      <c r="AA14" s="25"/>
    </row>
    <row r="15" spans="1:28" ht="20.100000000000001" customHeight="1">
      <c r="A15" s="297" t="s">
        <v>59</v>
      </c>
      <c r="B15" s="27">
        <f t="shared" si="0"/>
        <v>0</v>
      </c>
      <c r="C15" s="34">
        <f>SUM(D15:P15)</f>
        <v>0</v>
      </c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06"/>
      <c r="Q15" s="139"/>
      <c r="R15" s="151">
        <f t="shared" si="3"/>
        <v>0</v>
      </c>
      <c r="S15" s="159">
        <f t="shared" si="5"/>
        <v>0</v>
      </c>
      <c r="T15" s="142"/>
      <c r="U15" s="160"/>
      <c r="V15" s="153"/>
      <c r="W15" s="142"/>
      <c r="X15" s="142"/>
      <c r="Y15" s="142"/>
      <c r="Z15" s="106"/>
      <c r="AA15" s="25"/>
    </row>
    <row r="16" spans="1:28" ht="20.100000000000001" customHeight="1">
      <c r="A16" s="297" t="s">
        <v>60</v>
      </c>
      <c r="B16" s="27">
        <f t="shared" si="0"/>
        <v>0</v>
      </c>
      <c r="C16" s="34">
        <f t="shared" si="4"/>
        <v>0</v>
      </c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06"/>
      <c r="Q16" s="139"/>
      <c r="R16" s="151">
        <f t="shared" si="3"/>
        <v>0</v>
      </c>
      <c r="S16" s="159">
        <f t="shared" si="5"/>
        <v>0</v>
      </c>
      <c r="T16" s="142"/>
      <c r="U16" s="160"/>
      <c r="V16" s="153"/>
      <c r="W16" s="142"/>
      <c r="X16" s="142"/>
      <c r="Y16" s="142"/>
      <c r="Z16" s="106"/>
      <c r="AA16" s="25"/>
    </row>
    <row r="17" spans="1:28" s="117" customFormat="1" ht="20.100000000000001" customHeight="1">
      <c r="A17" s="298" t="s">
        <v>61</v>
      </c>
      <c r="B17" s="112">
        <f t="shared" si="0"/>
        <v>0</v>
      </c>
      <c r="C17" s="113">
        <f t="shared" si="4"/>
        <v>0</v>
      </c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14"/>
      <c r="Q17" s="140"/>
      <c r="R17" s="151">
        <f t="shared" si="3"/>
        <v>0</v>
      </c>
      <c r="S17" s="159">
        <f t="shared" si="5"/>
        <v>0</v>
      </c>
      <c r="T17" s="142"/>
      <c r="U17" s="160"/>
      <c r="V17" s="153"/>
      <c r="W17" s="142"/>
      <c r="X17" s="142"/>
      <c r="Y17" s="142"/>
      <c r="Z17" s="114"/>
      <c r="AA17" s="115"/>
      <c r="AB17" s="116"/>
    </row>
    <row r="18" spans="1:28" s="117" customFormat="1" ht="20.100000000000001" customHeight="1" thickBot="1">
      <c r="A18" s="299" t="s">
        <v>62</v>
      </c>
      <c r="B18" s="122">
        <f t="shared" si="0"/>
        <v>0</v>
      </c>
      <c r="C18" s="123">
        <f t="shared" si="4"/>
        <v>0</v>
      </c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41"/>
      <c r="R18" s="152">
        <f t="shared" si="3"/>
        <v>0</v>
      </c>
      <c r="S18" s="279">
        <f t="shared" si="5"/>
        <v>0</v>
      </c>
      <c r="T18" s="161"/>
      <c r="U18" s="162"/>
      <c r="V18" s="154"/>
      <c r="W18" s="143"/>
      <c r="X18" s="143"/>
      <c r="Y18" s="143"/>
      <c r="Z18" s="126"/>
      <c r="AA18" s="127"/>
      <c r="AB18" s="116"/>
    </row>
  </sheetData>
  <mergeCells count="27">
    <mergeCell ref="Y4:Y5"/>
    <mergeCell ref="V4:V5"/>
    <mergeCell ref="O4:O5"/>
    <mergeCell ref="W4:W5"/>
    <mergeCell ref="Q4:Q5"/>
    <mergeCell ref="X4:X5"/>
    <mergeCell ref="L4:L5"/>
    <mergeCell ref="F4:F5"/>
    <mergeCell ref="I4:I5"/>
    <mergeCell ref="M4:M5"/>
    <mergeCell ref="N4:N5"/>
    <mergeCell ref="A1:AA1"/>
    <mergeCell ref="B3:AA3"/>
    <mergeCell ref="S4:U4"/>
    <mergeCell ref="Z4:Z5"/>
    <mergeCell ref="AA4:AA5"/>
    <mergeCell ref="P4:P5"/>
    <mergeCell ref="R4:R5"/>
    <mergeCell ref="A3:A5"/>
    <mergeCell ref="B4:B5"/>
    <mergeCell ref="C4:C5"/>
    <mergeCell ref="D4:D5"/>
    <mergeCell ref="E4:E5"/>
    <mergeCell ref="G4:G5"/>
    <mergeCell ref="H4:H5"/>
    <mergeCell ref="J4:J5"/>
    <mergeCell ref="K4:K5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46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="85" zoomScaleNormal="85" workbookViewId="0">
      <selection activeCell="D77" sqref="D77"/>
    </sheetView>
  </sheetViews>
  <sheetFormatPr defaultRowHeight="16.5"/>
  <cols>
    <col min="1" max="2" width="8.75" style="219"/>
    <col min="3" max="3" width="19.375" style="219" customWidth="1"/>
    <col min="4" max="4" width="10.875" style="219" customWidth="1"/>
    <col min="5" max="8" width="8.75" style="219"/>
    <col min="9" max="9" width="9.25" style="219" bestFit="1" customWidth="1"/>
    <col min="10" max="10" width="8.75" style="219"/>
    <col min="11" max="11" width="13.75" style="219" customWidth="1"/>
    <col min="12" max="12" width="8.75" style="219"/>
  </cols>
  <sheetData>
    <row r="1" spans="1:11" ht="36" customHeight="1">
      <c r="A1" s="745" t="s">
        <v>173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</row>
    <row r="2" spans="1:11" hidden="1">
      <c r="A2" s="219" t="s">
        <v>174</v>
      </c>
    </row>
    <row r="3" spans="1:11" hidden="1">
      <c r="A3" s="746" t="s">
        <v>175</v>
      </c>
      <c r="B3" s="748" t="s">
        <v>176</v>
      </c>
      <c r="C3" s="749" t="s">
        <v>177</v>
      </c>
      <c r="D3" s="737" t="s">
        <v>178</v>
      </c>
      <c r="E3" s="738"/>
      <c r="F3" s="738"/>
      <c r="G3" s="738"/>
      <c r="H3" s="739"/>
      <c r="I3" s="740" t="s">
        <v>179</v>
      </c>
      <c r="J3" s="741"/>
      <c r="K3" s="742"/>
    </row>
    <row r="4" spans="1:11" hidden="1">
      <c r="A4" s="747"/>
      <c r="B4" s="708"/>
      <c r="C4" s="750"/>
      <c r="D4" s="220" t="s">
        <v>5</v>
      </c>
      <c r="E4" s="221" t="s">
        <v>180</v>
      </c>
      <c r="F4" s="221" t="s">
        <v>181</v>
      </c>
      <c r="G4" s="221" t="s">
        <v>182</v>
      </c>
      <c r="H4" s="222" t="s">
        <v>183</v>
      </c>
      <c r="I4" s="223" t="s">
        <v>184</v>
      </c>
      <c r="J4" s="221" t="s">
        <v>185</v>
      </c>
      <c r="K4" s="222" t="s">
        <v>186</v>
      </c>
    </row>
    <row r="5" spans="1:11" hidden="1">
      <c r="A5" s="224"/>
      <c r="B5" s="225"/>
      <c r="C5" s="226"/>
      <c r="D5" s="227">
        <f t="shared" ref="D5:K5" si="0">SUM(D6:D15)</f>
        <v>4008</v>
      </c>
      <c r="E5" s="227">
        <f t="shared" si="0"/>
        <v>672</v>
      </c>
      <c r="F5" s="227">
        <f t="shared" si="0"/>
        <v>65</v>
      </c>
      <c r="G5" s="227">
        <f t="shared" si="0"/>
        <v>3271</v>
      </c>
      <c r="H5" s="227">
        <f t="shared" si="0"/>
        <v>0</v>
      </c>
      <c r="I5" s="227">
        <f t="shared" si="0"/>
        <v>3</v>
      </c>
      <c r="J5" s="227">
        <f t="shared" si="0"/>
        <v>4</v>
      </c>
      <c r="K5" s="227">
        <f t="shared" si="0"/>
        <v>1410</v>
      </c>
    </row>
    <row r="6" spans="1:11" hidden="1">
      <c r="A6" s="731" t="s">
        <v>187</v>
      </c>
      <c r="B6" s="732">
        <v>2019</v>
      </c>
      <c r="C6" s="228" t="s">
        <v>188</v>
      </c>
      <c r="D6" s="229">
        <f t="shared" ref="D6:D15" si="1">SUM(E6:H6)</f>
        <v>28</v>
      </c>
      <c r="E6" s="230">
        <v>2</v>
      </c>
      <c r="F6" s="230">
        <v>3</v>
      </c>
      <c r="G6" s="230">
        <v>23</v>
      </c>
      <c r="H6" s="231"/>
      <c r="I6" s="232"/>
      <c r="J6" s="230"/>
      <c r="K6" s="231"/>
    </row>
    <row r="7" spans="1:11" hidden="1">
      <c r="A7" s="731"/>
      <c r="B7" s="732"/>
      <c r="C7" s="228" t="s">
        <v>189</v>
      </c>
      <c r="D7" s="229">
        <f t="shared" si="1"/>
        <v>9</v>
      </c>
      <c r="E7" s="230"/>
      <c r="F7" s="230"/>
      <c r="G7" s="230">
        <v>9</v>
      </c>
      <c r="H7" s="231"/>
      <c r="I7" s="232"/>
      <c r="J7" s="230"/>
      <c r="K7" s="231"/>
    </row>
    <row r="8" spans="1:11" hidden="1">
      <c r="A8" s="731" t="s">
        <v>190</v>
      </c>
      <c r="B8" s="732">
        <v>2019</v>
      </c>
      <c r="C8" s="228" t="s">
        <v>191</v>
      </c>
      <c r="D8" s="229">
        <f t="shared" si="1"/>
        <v>45</v>
      </c>
      <c r="E8" s="230"/>
      <c r="F8" s="230"/>
      <c r="G8" s="230">
        <v>45</v>
      </c>
      <c r="H8" s="231"/>
      <c r="I8" s="232" t="s">
        <v>10</v>
      </c>
      <c r="J8" s="230">
        <v>2</v>
      </c>
      <c r="K8" s="231">
        <v>440</v>
      </c>
    </row>
    <row r="9" spans="1:11" hidden="1">
      <c r="A9" s="731"/>
      <c r="B9" s="732"/>
      <c r="C9" s="228" t="s">
        <v>192</v>
      </c>
      <c r="D9" s="229">
        <f t="shared" si="1"/>
        <v>16</v>
      </c>
      <c r="E9" s="230"/>
      <c r="F9" s="230"/>
      <c r="G9" s="230">
        <v>16</v>
      </c>
      <c r="H9" s="231"/>
      <c r="I9" s="232" t="s">
        <v>10</v>
      </c>
      <c r="J9" s="230">
        <v>1</v>
      </c>
      <c r="K9" s="231">
        <v>220</v>
      </c>
    </row>
    <row r="10" spans="1:11" hidden="1">
      <c r="A10" s="731" t="s">
        <v>193</v>
      </c>
      <c r="B10" s="732">
        <v>2019</v>
      </c>
      <c r="C10" s="228" t="s">
        <v>194</v>
      </c>
      <c r="D10" s="229">
        <f t="shared" si="1"/>
        <v>3</v>
      </c>
      <c r="E10" s="230">
        <v>0</v>
      </c>
      <c r="F10" s="230">
        <v>0</v>
      </c>
      <c r="G10" s="230">
        <v>3</v>
      </c>
      <c r="H10" s="231">
        <v>0</v>
      </c>
      <c r="I10" s="232">
        <v>3</v>
      </c>
      <c r="J10" s="230">
        <v>1</v>
      </c>
      <c r="K10" s="231">
        <v>750</v>
      </c>
    </row>
    <row r="11" spans="1:11" hidden="1">
      <c r="A11" s="731"/>
      <c r="B11" s="732"/>
      <c r="C11" s="228" t="s">
        <v>195</v>
      </c>
      <c r="D11" s="229">
        <f t="shared" si="1"/>
        <v>0</v>
      </c>
      <c r="E11" s="230">
        <v>0</v>
      </c>
      <c r="F11" s="230">
        <v>0</v>
      </c>
      <c r="G11" s="230">
        <v>0</v>
      </c>
      <c r="H11" s="231">
        <v>0</v>
      </c>
      <c r="I11" s="232">
        <v>0</v>
      </c>
      <c r="J11" s="230">
        <v>0</v>
      </c>
      <c r="K11" s="231">
        <v>0</v>
      </c>
    </row>
    <row r="12" spans="1:11" hidden="1">
      <c r="A12" s="731" t="s">
        <v>196</v>
      </c>
      <c r="B12" s="732">
        <v>2019</v>
      </c>
      <c r="C12" s="228" t="s">
        <v>197</v>
      </c>
      <c r="D12" s="229">
        <f t="shared" si="1"/>
        <v>749</v>
      </c>
      <c r="E12" s="230">
        <v>86</v>
      </c>
      <c r="F12" s="230">
        <v>8</v>
      </c>
      <c r="G12" s="230">
        <v>655</v>
      </c>
      <c r="H12" s="231">
        <v>0</v>
      </c>
      <c r="I12" s="232">
        <v>0</v>
      </c>
      <c r="J12" s="230">
        <v>0</v>
      </c>
      <c r="K12" s="231">
        <v>0</v>
      </c>
    </row>
    <row r="13" spans="1:11" hidden="1">
      <c r="A13" s="731"/>
      <c r="B13" s="732"/>
      <c r="C13" s="228" t="s">
        <v>198</v>
      </c>
      <c r="D13" s="229">
        <f t="shared" si="1"/>
        <v>1035</v>
      </c>
      <c r="E13" s="230">
        <v>202</v>
      </c>
      <c r="F13" s="230">
        <v>12</v>
      </c>
      <c r="G13" s="230">
        <v>821</v>
      </c>
      <c r="H13" s="231"/>
      <c r="I13" s="232">
        <v>0</v>
      </c>
      <c r="J13" s="230">
        <v>0</v>
      </c>
      <c r="K13" s="231">
        <v>0</v>
      </c>
    </row>
    <row r="14" spans="1:11" hidden="1">
      <c r="A14" s="731" t="s">
        <v>199</v>
      </c>
      <c r="B14" s="732">
        <v>2019</v>
      </c>
      <c r="C14" s="228" t="s">
        <v>200</v>
      </c>
      <c r="D14" s="229">
        <f t="shared" si="1"/>
        <v>1301</v>
      </c>
      <c r="E14" s="230">
        <v>234</v>
      </c>
      <c r="F14" s="230">
        <v>26</v>
      </c>
      <c r="G14" s="230">
        <v>1041</v>
      </c>
      <c r="H14" s="231">
        <v>0</v>
      </c>
      <c r="I14" s="232">
        <v>0</v>
      </c>
      <c r="J14" s="230">
        <v>0</v>
      </c>
      <c r="K14" s="231">
        <v>0</v>
      </c>
    </row>
    <row r="15" spans="1:11" hidden="1">
      <c r="A15" s="733"/>
      <c r="B15" s="734"/>
      <c r="C15" s="233" t="s">
        <v>201</v>
      </c>
      <c r="D15" s="234">
        <f t="shared" si="1"/>
        <v>822</v>
      </c>
      <c r="E15" s="235">
        <v>148</v>
      </c>
      <c r="F15" s="235">
        <v>16</v>
      </c>
      <c r="G15" s="235">
        <v>658</v>
      </c>
      <c r="H15" s="236">
        <v>0</v>
      </c>
      <c r="I15" s="237">
        <v>0</v>
      </c>
      <c r="J15" s="235">
        <v>0</v>
      </c>
      <c r="K15" s="236">
        <v>0</v>
      </c>
    </row>
    <row r="16" spans="1:11" hidden="1"/>
    <row r="17" spans="1:11" hidden="1">
      <c r="A17" s="219" t="s">
        <v>202</v>
      </c>
    </row>
    <row r="18" spans="1:11" hidden="1">
      <c r="A18" s="743" t="s">
        <v>175</v>
      </c>
      <c r="B18" s="741" t="s">
        <v>176</v>
      </c>
      <c r="C18" s="735" t="s">
        <v>177</v>
      </c>
      <c r="D18" s="737" t="s">
        <v>178</v>
      </c>
      <c r="E18" s="738"/>
      <c r="F18" s="738"/>
      <c r="G18" s="738"/>
      <c r="H18" s="739"/>
      <c r="I18" s="740" t="s">
        <v>179</v>
      </c>
      <c r="J18" s="741"/>
      <c r="K18" s="742"/>
    </row>
    <row r="19" spans="1:11" hidden="1">
      <c r="A19" s="744"/>
      <c r="B19" s="714"/>
      <c r="C19" s="736"/>
      <c r="D19" s="220" t="s">
        <v>5</v>
      </c>
      <c r="E19" s="221" t="s">
        <v>180</v>
      </c>
      <c r="F19" s="221" t="s">
        <v>181</v>
      </c>
      <c r="G19" s="221" t="s">
        <v>182</v>
      </c>
      <c r="H19" s="222" t="s">
        <v>183</v>
      </c>
      <c r="I19" s="223" t="s">
        <v>184</v>
      </c>
      <c r="J19" s="221" t="s">
        <v>185</v>
      </c>
      <c r="K19" s="222" t="s">
        <v>186</v>
      </c>
    </row>
    <row r="20" spans="1:11" hidden="1">
      <c r="A20" s="238"/>
      <c r="B20" s="239"/>
      <c r="C20" s="240"/>
      <c r="D20" s="220">
        <f t="shared" ref="D20:K20" si="2">SUM(D21:D40)</f>
        <v>8462</v>
      </c>
      <c r="E20" s="220">
        <f t="shared" si="2"/>
        <v>1434</v>
      </c>
      <c r="F20" s="220">
        <f t="shared" si="2"/>
        <v>163</v>
      </c>
      <c r="G20" s="220">
        <f t="shared" si="2"/>
        <v>6854</v>
      </c>
      <c r="H20" s="220">
        <f t="shared" si="2"/>
        <v>11</v>
      </c>
      <c r="I20" s="220">
        <f t="shared" si="2"/>
        <v>0</v>
      </c>
      <c r="J20" s="220">
        <f t="shared" si="2"/>
        <v>2</v>
      </c>
      <c r="K20" s="220">
        <f t="shared" si="2"/>
        <v>558</v>
      </c>
    </row>
    <row r="21" spans="1:11" hidden="1">
      <c r="A21" s="731" t="s">
        <v>187</v>
      </c>
      <c r="B21" s="732">
        <v>2019</v>
      </c>
      <c r="C21" s="228" t="s">
        <v>188</v>
      </c>
      <c r="D21" s="229">
        <f t="shared" ref="D21:D40" si="3">SUM(E21:H21)</f>
        <v>32</v>
      </c>
      <c r="E21" s="230">
        <v>1</v>
      </c>
      <c r="F21" s="230">
        <v>1</v>
      </c>
      <c r="G21" s="230">
        <v>30</v>
      </c>
      <c r="H21" s="231"/>
      <c r="I21" s="232"/>
      <c r="J21" s="230"/>
      <c r="K21" s="231"/>
    </row>
    <row r="22" spans="1:11" hidden="1">
      <c r="A22" s="731"/>
      <c r="B22" s="732"/>
      <c r="C22" s="228" t="s">
        <v>189</v>
      </c>
      <c r="D22" s="229">
        <f t="shared" si="3"/>
        <v>13</v>
      </c>
      <c r="E22" s="230">
        <v>1</v>
      </c>
      <c r="F22" s="230"/>
      <c r="G22" s="230">
        <v>12</v>
      </c>
      <c r="H22" s="231"/>
      <c r="I22" s="232"/>
      <c r="J22" s="230"/>
      <c r="K22" s="231"/>
    </row>
    <row r="23" spans="1:11" hidden="1">
      <c r="A23" s="731"/>
      <c r="B23" s="732">
        <v>2020</v>
      </c>
      <c r="C23" s="228" t="s">
        <v>203</v>
      </c>
      <c r="D23" s="229">
        <f t="shared" si="3"/>
        <v>0</v>
      </c>
      <c r="E23" s="230"/>
      <c r="F23" s="230"/>
      <c r="G23" s="230"/>
      <c r="H23" s="231"/>
      <c r="I23" s="232"/>
      <c r="J23" s="230"/>
      <c r="K23" s="231"/>
    </row>
    <row r="24" spans="1:11" hidden="1">
      <c r="A24" s="731"/>
      <c r="B24" s="732"/>
      <c r="C24" s="228" t="s">
        <v>204</v>
      </c>
      <c r="D24" s="229">
        <f t="shared" si="3"/>
        <v>19</v>
      </c>
      <c r="E24" s="230">
        <v>7</v>
      </c>
      <c r="F24" s="230"/>
      <c r="G24" s="230">
        <v>12</v>
      </c>
      <c r="H24" s="231"/>
      <c r="I24" s="232"/>
      <c r="J24" s="230"/>
      <c r="K24" s="231"/>
    </row>
    <row r="25" spans="1:11" hidden="1">
      <c r="A25" s="731" t="s">
        <v>190</v>
      </c>
      <c r="B25" s="732">
        <v>2019</v>
      </c>
      <c r="C25" s="228" t="s">
        <v>191</v>
      </c>
      <c r="D25" s="229">
        <f t="shared" si="3"/>
        <v>5</v>
      </c>
      <c r="E25" s="230"/>
      <c r="F25" s="230"/>
      <c r="G25" s="230">
        <v>5</v>
      </c>
      <c r="H25" s="231"/>
      <c r="I25" s="232"/>
      <c r="J25" s="230"/>
      <c r="K25" s="231"/>
    </row>
    <row r="26" spans="1:11" hidden="1">
      <c r="A26" s="731"/>
      <c r="B26" s="732"/>
      <c r="C26" s="228" t="s">
        <v>192</v>
      </c>
      <c r="D26" s="229">
        <f t="shared" si="3"/>
        <v>0</v>
      </c>
      <c r="E26" s="230"/>
      <c r="F26" s="230"/>
      <c r="G26" s="230">
        <v>0</v>
      </c>
      <c r="H26" s="231"/>
      <c r="I26" s="232"/>
      <c r="J26" s="230"/>
      <c r="K26" s="231"/>
    </row>
    <row r="27" spans="1:11" hidden="1">
      <c r="A27" s="731"/>
      <c r="B27" s="732">
        <v>2020</v>
      </c>
      <c r="C27" s="228" t="s">
        <v>205</v>
      </c>
      <c r="D27" s="229">
        <f t="shared" si="3"/>
        <v>0</v>
      </c>
      <c r="E27" s="230"/>
      <c r="F27" s="230"/>
      <c r="G27" s="230">
        <v>0</v>
      </c>
      <c r="H27" s="231"/>
      <c r="I27" s="232"/>
      <c r="J27" s="230"/>
      <c r="K27" s="231"/>
    </row>
    <row r="28" spans="1:11" hidden="1">
      <c r="A28" s="731"/>
      <c r="B28" s="732"/>
      <c r="C28" s="228" t="s">
        <v>206</v>
      </c>
      <c r="D28" s="229">
        <f t="shared" si="3"/>
        <v>1</v>
      </c>
      <c r="E28" s="230"/>
      <c r="F28" s="230"/>
      <c r="G28" s="230">
        <v>1</v>
      </c>
      <c r="H28" s="231"/>
      <c r="I28" s="232"/>
      <c r="J28" s="230"/>
      <c r="K28" s="231"/>
    </row>
    <row r="29" spans="1:11" hidden="1">
      <c r="A29" s="731" t="s">
        <v>193</v>
      </c>
      <c r="B29" s="732">
        <v>2019</v>
      </c>
      <c r="C29" s="228" t="s">
        <v>194</v>
      </c>
      <c r="D29" s="229">
        <f t="shared" si="3"/>
        <v>0</v>
      </c>
      <c r="E29" s="230"/>
      <c r="F29" s="230"/>
      <c r="G29" s="230"/>
      <c r="H29" s="231"/>
      <c r="I29" s="232"/>
      <c r="J29" s="230"/>
      <c r="K29" s="231"/>
    </row>
    <row r="30" spans="1:11" hidden="1">
      <c r="A30" s="731"/>
      <c r="B30" s="732"/>
      <c r="C30" s="228" t="s">
        <v>195</v>
      </c>
      <c r="D30" s="229">
        <f t="shared" si="3"/>
        <v>0</v>
      </c>
      <c r="E30" s="230"/>
      <c r="F30" s="230"/>
      <c r="G30" s="230"/>
      <c r="H30" s="231"/>
      <c r="I30" s="232"/>
      <c r="J30" s="230"/>
      <c r="K30" s="231"/>
    </row>
    <row r="31" spans="1:11" hidden="1">
      <c r="A31" s="731"/>
      <c r="B31" s="732">
        <v>2020</v>
      </c>
      <c r="C31" s="228" t="s">
        <v>207</v>
      </c>
      <c r="D31" s="229">
        <f t="shared" si="3"/>
        <v>0</v>
      </c>
      <c r="E31" s="230"/>
      <c r="F31" s="230"/>
      <c r="G31" s="230"/>
      <c r="H31" s="231"/>
      <c r="I31" s="232"/>
      <c r="J31" s="230"/>
      <c r="K31" s="231"/>
    </row>
    <row r="32" spans="1:11" hidden="1">
      <c r="A32" s="731"/>
      <c r="B32" s="732"/>
      <c r="C32" s="228" t="s">
        <v>208</v>
      </c>
      <c r="D32" s="229">
        <f t="shared" si="3"/>
        <v>0</v>
      </c>
      <c r="E32" s="230"/>
      <c r="F32" s="230"/>
      <c r="G32" s="230"/>
      <c r="H32" s="231"/>
      <c r="I32" s="232"/>
      <c r="J32" s="230"/>
      <c r="K32" s="231"/>
    </row>
    <row r="33" spans="1:11" hidden="1">
      <c r="A33" s="731" t="s">
        <v>196</v>
      </c>
      <c r="B33" s="732">
        <v>2019</v>
      </c>
      <c r="C33" s="228" t="s">
        <v>197</v>
      </c>
      <c r="D33" s="229">
        <f t="shared" si="3"/>
        <v>326</v>
      </c>
      <c r="E33" s="230">
        <v>45</v>
      </c>
      <c r="F33" s="230">
        <v>0</v>
      </c>
      <c r="G33" s="230">
        <v>281</v>
      </c>
      <c r="H33" s="231"/>
      <c r="I33" s="232">
        <v>0</v>
      </c>
      <c r="J33" s="230">
        <v>0</v>
      </c>
      <c r="K33" s="231">
        <v>0</v>
      </c>
    </row>
    <row r="34" spans="1:11" hidden="1">
      <c r="A34" s="731"/>
      <c r="B34" s="732"/>
      <c r="C34" s="228" t="s">
        <v>198</v>
      </c>
      <c r="D34" s="229">
        <f t="shared" si="3"/>
        <v>601</v>
      </c>
      <c r="E34" s="230">
        <v>88</v>
      </c>
      <c r="F34" s="230">
        <v>21</v>
      </c>
      <c r="G34" s="230">
        <v>492</v>
      </c>
      <c r="H34" s="231"/>
      <c r="I34" s="232">
        <v>0</v>
      </c>
      <c r="J34" s="230">
        <v>0</v>
      </c>
      <c r="K34" s="231">
        <v>0</v>
      </c>
    </row>
    <row r="35" spans="1:11" hidden="1">
      <c r="A35" s="731"/>
      <c r="B35" s="732">
        <v>2020</v>
      </c>
      <c r="C35" s="228" t="s">
        <v>209</v>
      </c>
      <c r="D35" s="229">
        <f t="shared" si="3"/>
        <v>371</v>
      </c>
      <c r="E35" s="230">
        <v>34</v>
      </c>
      <c r="F35" s="230">
        <v>10</v>
      </c>
      <c r="G35" s="230">
        <v>327</v>
      </c>
      <c r="H35" s="231"/>
      <c r="I35" s="232">
        <v>0</v>
      </c>
      <c r="J35" s="230">
        <v>0</v>
      </c>
      <c r="K35" s="231">
        <v>0</v>
      </c>
    </row>
    <row r="36" spans="1:11" hidden="1">
      <c r="A36" s="731"/>
      <c r="B36" s="732"/>
      <c r="C36" s="228" t="s">
        <v>210</v>
      </c>
      <c r="D36" s="229">
        <f t="shared" si="3"/>
        <v>198</v>
      </c>
      <c r="E36" s="230">
        <v>18</v>
      </c>
      <c r="F36" s="230">
        <v>5</v>
      </c>
      <c r="G36" s="230">
        <v>175</v>
      </c>
      <c r="H36" s="231"/>
      <c r="I36" s="232">
        <v>0</v>
      </c>
      <c r="J36" s="230">
        <v>0</v>
      </c>
      <c r="K36" s="231">
        <v>0</v>
      </c>
    </row>
    <row r="37" spans="1:11" hidden="1">
      <c r="A37" s="731" t="s">
        <v>199</v>
      </c>
      <c r="B37" s="732">
        <v>2019</v>
      </c>
      <c r="C37" s="228" t="s">
        <v>200</v>
      </c>
      <c r="D37" s="229">
        <f t="shared" si="3"/>
        <v>931</v>
      </c>
      <c r="E37" s="230">
        <v>167</v>
      </c>
      <c r="F37" s="230">
        <v>18</v>
      </c>
      <c r="G37" s="230">
        <v>746</v>
      </c>
      <c r="H37" s="231">
        <v>0</v>
      </c>
      <c r="I37" s="232" t="s">
        <v>211</v>
      </c>
      <c r="J37" s="230">
        <v>0</v>
      </c>
      <c r="K37" s="231">
        <v>0</v>
      </c>
    </row>
    <row r="38" spans="1:11" hidden="1">
      <c r="A38" s="731"/>
      <c r="B38" s="732"/>
      <c r="C38" s="228" t="s">
        <v>201</v>
      </c>
      <c r="D38" s="229">
        <f t="shared" si="3"/>
        <v>1025</v>
      </c>
      <c r="E38" s="230">
        <v>184</v>
      </c>
      <c r="F38" s="230">
        <v>20</v>
      </c>
      <c r="G38" s="230">
        <v>821</v>
      </c>
      <c r="H38" s="231">
        <v>0</v>
      </c>
      <c r="I38" s="232" t="s">
        <v>211</v>
      </c>
      <c r="J38" s="230">
        <v>0</v>
      </c>
      <c r="K38" s="231">
        <v>0</v>
      </c>
    </row>
    <row r="39" spans="1:11" hidden="1">
      <c r="A39" s="731"/>
      <c r="B39" s="732">
        <v>2020</v>
      </c>
      <c r="C39" s="228" t="s">
        <v>212</v>
      </c>
      <c r="D39" s="229">
        <f t="shared" si="3"/>
        <v>1120</v>
      </c>
      <c r="E39" s="230">
        <v>201</v>
      </c>
      <c r="F39" s="230">
        <v>12</v>
      </c>
      <c r="G39" s="230">
        <v>896</v>
      </c>
      <c r="H39" s="231">
        <v>11</v>
      </c>
      <c r="I39" s="232" t="s">
        <v>211</v>
      </c>
      <c r="J39" s="230">
        <v>0</v>
      </c>
      <c r="K39" s="231">
        <v>0</v>
      </c>
    </row>
    <row r="40" spans="1:11" hidden="1">
      <c r="A40" s="733"/>
      <c r="B40" s="734"/>
      <c r="C40" s="233" t="s">
        <v>213</v>
      </c>
      <c r="D40" s="234">
        <f t="shared" si="3"/>
        <v>3820</v>
      </c>
      <c r="E40" s="235">
        <v>688</v>
      </c>
      <c r="F40" s="235">
        <v>76</v>
      </c>
      <c r="G40" s="235">
        <v>3056</v>
      </c>
      <c r="H40" s="236">
        <v>0</v>
      </c>
      <c r="I40" s="237" t="s">
        <v>214</v>
      </c>
      <c r="J40" s="235">
        <v>2</v>
      </c>
      <c r="K40" s="236">
        <v>558</v>
      </c>
    </row>
    <row r="41" spans="1:11" hidden="1"/>
    <row r="42" spans="1:11" ht="54.6" customHeight="1"/>
    <row r="43" spans="1:11" ht="17.25" thickBot="1">
      <c r="A43" s="241"/>
    </row>
    <row r="44" spans="1:11">
      <c r="A44" s="727" t="s">
        <v>175</v>
      </c>
      <c r="B44" s="729" t="s">
        <v>176</v>
      </c>
      <c r="C44" s="719" t="s">
        <v>177</v>
      </c>
      <c r="D44" s="721" t="s">
        <v>178</v>
      </c>
      <c r="E44" s="722"/>
      <c r="F44" s="722"/>
      <c r="G44" s="722"/>
      <c r="H44" s="723"/>
      <c r="I44" s="724" t="s">
        <v>179</v>
      </c>
      <c r="J44" s="725"/>
      <c r="K44" s="726"/>
    </row>
    <row r="45" spans="1:11">
      <c r="A45" s="728"/>
      <c r="B45" s="730"/>
      <c r="C45" s="720"/>
      <c r="D45" s="275" t="s">
        <v>5</v>
      </c>
      <c r="E45" s="276" t="s">
        <v>180</v>
      </c>
      <c r="F45" s="276" t="s">
        <v>181</v>
      </c>
      <c r="G45" s="276" t="s">
        <v>182</v>
      </c>
      <c r="H45" s="277" t="s">
        <v>183</v>
      </c>
      <c r="I45" s="275" t="s">
        <v>184</v>
      </c>
      <c r="J45" s="276" t="s">
        <v>185</v>
      </c>
      <c r="K45" s="278" t="s">
        <v>253</v>
      </c>
    </row>
    <row r="46" spans="1:11" ht="17.25" thickBot="1">
      <c r="A46" s="272"/>
      <c r="B46" s="246"/>
      <c r="C46" s="247"/>
      <c r="D46" s="430">
        <f>SUM(D47:D72)</f>
        <v>131</v>
      </c>
      <c r="E46" s="431">
        <f>SUM(E47:E72)</f>
        <v>10</v>
      </c>
      <c r="F46" s="432">
        <f t="shared" ref="F46:K46" si="4">SUM(F47:F72)</f>
        <v>0</v>
      </c>
      <c r="G46" s="431">
        <f t="shared" si="4"/>
        <v>121</v>
      </c>
      <c r="H46" s="433">
        <f t="shared" si="4"/>
        <v>0</v>
      </c>
      <c r="I46" s="434">
        <f t="shared" si="4"/>
        <v>1</v>
      </c>
      <c r="J46" s="435">
        <f t="shared" si="4"/>
        <v>1</v>
      </c>
      <c r="K46" s="436">
        <f t="shared" si="4"/>
        <v>4000</v>
      </c>
    </row>
    <row r="47" spans="1:11" hidden="1">
      <c r="A47" s="715" t="s">
        <v>187</v>
      </c>
      <c r="B47" s="717">
        <v>2019</v>
      </c>
      <c r="C47" s="253" t="s">
        <v>188</v>
      </c>
      <c r="D47" s="415">
        <f t="shared" ref="D47:D72" si="5">SUM(E47:H47)</f>
        <v>0</v>
      </c>
      <c r="E47" s="416"/>
      <c r="F47" s="437"/>
      <c r="G47" s="416"/>
      <c r="H47" s="438"/>
      <c r="I47" s="418"/>
      <c r="J47" s="416"/>
      <c r="K47" s="419"/>
    </row>
    <row r="48" spans="1:11" hidden="1">
      <c r="A48" s="712"/>
      <c r="B48" s="714"/>
      <c r="C48" s="244" t="s">
        <v>189</v>
      </c>
      <c r="D48" s="420">
        <f t="shared" si="5"/>
        <v>0</v>
      </c>
      <c r="E48" s="421"/>
      <c r="F48" s="421"/>
      <c r="G48" s="421"/>
      <c r="H48" s="439"/>
      <c r="I48" s="423"/>
      <c r="J48" s="421"/>
      <c r="K48" s="424"/>
    </row>
    <row r="49" spans="1:11" hidden="1">
      <c r="A49" s="712"/>
      <c r="B49" s="714">
        <v>2020</v>
      </c>
      <c r="C49" s="244" t="s">
        <v>203</v>
      </c>
      <c r="D49" s="420">
        <f t="shared" si="5"/>
        <v>0</v>
      </c>
      <c r="E49" s="421"/>
      <c r="F49" s="421"/>
      <c r="G49" s="421"/>
      <c r="H49" s="439"/>
      <c r="I49" s="423"/>
      <c r="J49" s="421"/>
      <c r="K49" s="424"/>
    </row>
    <row r="50" spans="1:11" hidden="1">
      <c r="A50" s="712"/>
      <c r="B50" s="714"/>
      <c r="C50" s="244" t="s">
        <v>204</v>
      </c>
      <c r="D50" s="420">
        <f t="shared" si="5"/>
        <v>0</v>
      </c>
      <c r="E50" s="421"/>
      <c r="F50" s="421"/>
      <c r="G50" s="421"/>
      <c r="H50" s="422"/>
      <c r="I50" s="423"/>
      <c r="J50" s="421"/>
      <c r="K50" s="424"/>
    </row>
    <row r="51" spans="1:11" hidden="1">
      <c r="A51" s="712"/>
      <c r="B51" s="714">
        <v>2021</v>
      </c>
      <c r="C51" s="244" t="s">
        <v>215</v>
      </c>
      <c r="D51" s="420">
        <f t="shared" si="5"/>
        <v>0</v>
      </c>
      <c r="E51" s="421"/>
      <c r="F51" s="421"/>
      <c r="G51" s="421"/>
      <c r="H51" s="422"/>
      <c r="I51" s="423"/>
      <c r="J51" s="421"/>
      <c r="K51" s="424"/>
    </row>
    <row r="52" spans="1:11" hidden="1">
      <c r="A52" s="712"/>
      <c r="B52" s="714"/>
      <c r="C52" s="244" t="s">
        <v>216</v>
      </c>
      <c r="D52" s="420">
        <f t="shared" si="5"/>
        <v>0</v>
      </c>
      <c r="E52" s="421"/>
      <c r="F52" s="421"/>
      <c r="G52" s="421"/>
      <c r="H52" s="422"/>
      <c r="I52" s="423"/>
      <c r="J52" s="421"/>
      <c r="K52" s="424"/>
    </row>
    <row r="53" spans="1:11" hidden="1">
      <c r="A53" s="712"/>
      <c r="B53" s="714"/>
      <c r="C53" s="244" t="s">
        <v>217</v>
      </c>
      <c r="D53" s="420">
        <f t="shared" si="5"/>
        <v>0</v>
      </c>
      <c r="E53" s="421"/>
      <c r="F53" s="421"/>
      <c r="G53" s="421"/>
      <c r="H53" s="422"/>
      <c r="I53" s="423"/>
      <c r="J53" s="421"/>
      <c r="K53" s="424"/>
    </row>
    <row r="54" spans="1:11" ht="17.25" hidden="1" thickBot="1">
      <c r="A54" s="716"/>
      <c r="B54" s="718"/>
      <c r="C54" s="259" t="s">
        <v>218</v>
      </c>
      <c r="D54" s="425">
        <f t="shared" si="5"/>
        <v>0</v>
      </c>
      <c r="E54" s="426"/>
      <c r="F54" s="426"/>
      <c r="G54" s="426"/>
      <c r="H54" s="427"/>
      <c r="I54" s="428"/>
      <c r="J54" s="426"/>
      <c r="K54" s="429"/>
    </row>
    <row r="55" spans="1:11">
      <c r="A55" s="715" t="s">
        <v>190</v>
      </c>
      <c r="B55" s="717">
        <v>2019</v>
      </c>
      <c r="C55" s="253" t="s">
        <v>191</v>
      </c>
      <c r="D55" s="415">
        <f t="shared" si="5"/>
        <v>96</v>
      </c>
      <c r="E55" s="416">
        <v>10</v>
      </c>
      <c r="F55" s="416">
        <v>0</v>
      </c>
      <c r="G55" s="416">
        <v>86</v>
      </c>
      <c r="H55" s="417">
        <v>0</v>
      </c>
      <c r="I55" s="418">
        <v>1</v>
      </c>
      <c r="J55" s="416">
        <v>1</v>
      </c>
      <c r="K55" s="419">
        <v>4000</v>
      </c>
    </row>
    <row r="56" spans="1:11">
      <c r="A56" s="712"/>
      <c r="B56" s="714"/>
      <c r="C56" s="244" t="s">
        <v>192</v>
      </c>
      <c r="D56" s="420">
        <f t="shared" si="5"/>
        <v>15</v>
      </c>
      <c r="E56" s="421">
        <v>0</v>
      </c>
      <c r="F56" s="421">
        <v>0</v>
      </c>
      <c r="G56" s="421">
        <v>15</v>
      </c>
      <c r="H56" s="422">
        <v>0</v>
      </c>
      <c r="I56" s="423">
        <v>0</v>
      </c>
      <c r="J56" s="421">
        <v>0</v>
      </c>
      <c r="K56" s="424">
        <v>0</v>
      </c>
    </row>
    <row r="57" spans="1:11">
      <c r="A57" s="712"/>
      <c r="B57" s="714">
        <v>2020</v>
      </c>
      <c r="C57" s="244" t="s">
        <v>205</v>
      </c>
      <c r="D57" s="420">
        <f t="shared" si="5"/>
        <v>0</v>
      </c>
      <c r="E57" s="421">
        <v>0</v>
      </c>
      <c r="F57" s="421">
        <v>0</v>
      </c>
      <c r="G57" s="421">
        <v>0</v>
      </c>
      <c r="H57" s="422">
        <v>0</v>
      </c>
      <c r="I57" s="423">
        <v>0</v>
      </c>
      <c r="J57" s="421">
        <v>0</v>
      </c>
      <c r="K57" s="424">
        <v>0</v>
      </c>
    </row>
    <row r="58" spans="1:11" ht="17.25" thickBot="1">
      <c r="A58" s="716"/>
      <c r="B58" s="718"/>
      <c r="C58" s="259" t="s">
        <v>206</v>
      </c>
      <c r="D58" s="425">
        <f t="shared" si="5"/>
        <v>20</v>
      </c>
      <c r="E58" s="426">
        <v>0</v>
      </c>
      <c r="F58" s="426">
        <v>0</v>
      </c>
      <c r="G58" s="426">
        <v>20</v>
      </c>
      <c r="H58" s="427">
        <v>0</v>
      </c>
      <c r="I58" s="428">
        <v>0</v>
      </c>
      <c r="J58" s="426">
        <v>0</v>
      </c>
      <c r="K58" s="429">
        <v>0</v>
      </c>
    </row>
    <row r="59" spans="1:11" hidden="1">
      <c r="A59" s="711" t="s">
        <v>193</v>
      </c>
      <c r="B59" s="708">
        <v>2019</v>
      </c>
      <c r="C59" s="248" t="s">
        <v>194</v>
      </c>
      <c r="D59" s="249">
        <f t="shared" si="5"/>
        <v>0</v>
      </c>
      <c r="E59" s="250"/>
      <c r="F59" s="250"/>
      <c r="G59" s="250"/>
      <c r="H59" s="251"/>
      <c r="I59" s="265"/>
      <c r="J59" s="250"/>
      <c r="K59" s="273"/>
    </row>
    <row r="60" spans="1:11" hidden="1">
      <c r="A60" s="712"/>
      <c r="B60" s="714"/>
      <c r="C60" s="244" t="s">
        <v>195</v>
      </c>
      <c r="D60" s="245">
        <f t="shared" si="5"/>
        <v>0</v>
      </c>
      <c r="E60" s="230"/>
      <c r="F60" s="230"/>
      <c r="G60" s="230"/>
      <c r="H60" s="231"/>
      <c r="I60" s="232"/>
      <c r="J60" s="230"/>
      <c r="K60" s="258"/>
    </row>
    <row r="61" spans="1:11" hidden="1">
      <c r="A61" s="712"/>
      <c r="B61" s="714">
        <v>2020</v>
      </c>
      <c r="C61" s="244" t="s">
        <v>207</v>
      </c>
      <c r="D61" s="245">
        <f t="shared" si="5"/>
        <v>0</v>
      </c>
      <c r="E61" s="230"/>
      <c r="F61" s="230"/>
      <c r="G61" s="230"/>
      <c r="H61" s="231"/>
      <c r="I61" s="232"/>
      <c r="J61" s="230"/>
      <c r="K61" s="258"/>
    </row>
    <row r="62" spans="1:11" hidden="1">
      <c r="A62" s="712"/>
      <c r="B62" s="714"/>
      <c r="C62" s="244" t="s">
        <v>208</v>
      </c>
      <c r="D62" s="245">
        <f t="shared" si="5"/>
        <v>0</v>
      </c>
      <c r="E62" s="230"/>
      <c r="F62" s="230"/>
      <c r="G62" s="230"/>
      <c r="H62" s="231"/>
      <c r="I62" s="232"/>
      <c r="J62" s="230"/>
      <c r="K62" s="258"/>
    </row>
    <row r="63" spans="1:11" hidden="1">
      <c r="A63" s="712"/>
      <c r="B63" s="714">
        <v>2021</v>
      </c>
      <c r="C63" s="244" t="s">
        <v>219</v>
      </c>
      <c r="D63" s="245">
        <f t="shared" si="5"/>
        <v>0</v>
      </c>
      <c r="E63" s="230"/>
      <c r="F63" s="230"/>
      <c r="G63" s="230"/>
      <c r="H63" s="231"/>
      <c r="I63" s="232"/>
      <c r="J63" s="230"/>
      <c r="K63" s="258"/>
    </row>
    <row r="64" spans="1:11" ht="17.25" hidden="1" thickBot="1">
      <c r="A64" s="713"/>
      <c r="B64" s="709"/>
      <c r="C64" s="267" t="s">
        <v>220</v>
      </c>
      <c r="D64" s="268">
        <f t="shared" si="5"/>
        <v>0</v>
      </c>
      <c r="E64" s="269"/>
      <c r="F64" s="269"/>
      <c r="G64" s="269"/>
      <c r="H64" s="270"/>
      <c r="I64" s="271"/>
      <c r="J64" s="269"/>
      <c r="K64" s="274"/>
    </row>
    <row r="65" spans="1:11" hidden="1">
      <c r="A65" s="715" t="s">
        <v>196</v>
      </c>
      <c r="B65" s="717">
        <v>2019</v>
      </c>
      <c r="C65" s="253" t="s">
        <v>197</v>
      </c>
      <c r="D65" s="254">
        <f t="shared" si="5"/>
        <v>0</v>
      </c>
      <c r="E65" s="255"/>
      <c r="F65" s="255"/>
      <c r="G65" s="255"/>
      <c r="H65" s="266"/>
      <c r="I65" s="256"/>
      <c r="J65" s="255"/>
      <c r="K65" s="257"/>
    </row>
    <row r="66" spans="1:11" hidden="1">
      <c r="A66" s="712"/>
      <c r="B66" s="714"/>
      <c r="C66" s="244" t="s">
        <v>198</v>
      </c>
      <c r="D66" s="245">
        <f t="shared" si="5"/>
        <v>0</v>
      </c>
      <c r="E66" s="230"/>
      <c r="F66" s="230"/>
      <c r="G66" s="230"/>
      <c r="H66" s="231"/>
      <c r="I66" s="242"/>
      <c r="J66" s="230"/>
      <c r="K66" s="258"/>
    </row>
    <row r="67" spans="1:11" hidden="1">
      <c r="A67" s="712"/>
      <c r="B67" s="714">
        <v>2020</v>
      </c>
      <c r="C67" s="244" t="s">
        <v>209</v>
      </c>
      <c r="D67" s="245">
        <f t="shared" si="5"/>
        <v>0</v>
      </c>
      <c r="E67" s="230"/>
      <c r="F67" s="230"/>
      <c r="G67" s="230"/>
      <c r="H67" s="231"/>
      <c r="I67" s="242"/>
      <c r="J67" s="230"/>
      <c r="K67" s="258"/>
    </row>
    <row r="68" spans="1:11" ht="17.25" hidden="1" thickBot="1">
      <c r="A68" s="716"/>
      <c r="B68" s="718"/>
      <c r="C68" s="259" t="s">
        <v>210</v>
      </c>
      <c r="D68" s="260">
        <f t="shared" si="5"/>
        <v>0</v>
      </c>
      <c r="E68" s="261"/>
      <c r="F68" s="261"/>
      <c r="G68" s="261"/>
      <c r="H68" s="262"/>
      <c r="I68" s="263"/>
      <c r="J68" s="261"/>
      <c r="K68" s="264"/>
    </row>
    <row r="69" spans="1:11" hidden="1">
      <c r="A69" s="705" t="s">
        <v>199</v>
      </c>
      <c r="B69" s="707">
        <v>2019</v>
      </c>
      <c r="C69" s="248" t="s">
        <v>200</v>
      </c>
      <c r="D69" s="249">
        <f t="shared" si="5"/>
        <v>0</v>
      </c>
      <c r="E69" s="250"/>
      <c r="F69" s="250"/>
      <c r="G69" s="250"/>
      <c r="H69" s="251"/>
      <c r="I69" s="252"/>
      <c r="J69" s="250"/>
      <c r="K69" s="273"/>
    </row>
    <row r="70" spans="1:11" hidden="1">
      <c r="A70" s="705"/>
      <c r="B70" s="708"/>
      <c r="C70" s="244" t="s">
        <v>201</v>
      </c>
      <c r="D70" s="245">
        <f t="shared" si="5"/>
        <v>0</v>
      </c>
      <c r="E70" s="230"/>
      <c r="F70" s="230"/>
      <c r="G70" s="230"/>
      <c r="H70" s="231"/>
      <c r="I70" s="242"/>
      <c r="J70" s="230"/>
      <c r="K70" s="258"/>
    </row>
    <row r="71" spans="1:11" hidden="1">
      <c r="A71" s="705"/>
      <c r="B71" s="709">
        <v>2020</v>
      </c>
      <c r="C71" s="244" t="s">
        <v>212</v>
      </c>
      <c r="D71" s="245">
        <f t="shared" si="5"/>
        <v>0</v>
      </c>
      <c r="E71" s="230"/>
      <c r="F71" s="230"/>
      <c r="G71" s="230"/>
      <c r="H71" s="231"/>
      <c r="I71" s="242"/>
      <c r="J71" s="230"/>
      <c r="K71" s="258"/>
    </row>
    <row r="72" spans="1:11" ht="17.25" hidden="1" thickBot="1">
      <c r="A72" s="706"/>
      <c r="B72" s="710"/>
      <c r="C72" s="259" t="s">
        <v>213</v>
      </c>
      <c r="D72" s="260">
        <f t="shared" si="5"/>
        <v>0</v>
      </c>
      <c r="E72" s="261"/>
      <c r="F72" s="261"/>
      <c r="G72" s="261"/>
      <c r="H72" s="262"/>
      <c r="I72" s="263"/>
      <c r="J72" s="261"/>
      <c r="K72" s="264"/>
    </row>
    <row r="75" spans="1:11">
      <c r="D75" s="243"/>
      <c r="E75" s="243"/>
      <c r="F75" s="243"/>
      <c r="G75" s="243"/>
      <c r="H75" s="243"/>
      <c r="I75" s="243"/>
      <c r="J75" s="243"/>
      <c r="K75" s="243"/>
    </row>
    <row r="78" spans="1:11">
      <c r="D78" s="243"/>
      <c r="E78" s="243"/>
      <c r="F78" s="243"/>
      <c r="G78" s="243"/>
      <c r="H78" s="243"/>
      <c r="I78" s="243"/>
      <c r="J78" s="243"/>
      <c r="K78" s="243"/>
    </row>
  </sheetData>
  <mergeCells count="58">
    <mergeCell ref="A1:K1"/>
    <mergeCell ref="A3:A4"/>
    <mergeCell ref="B3:B4"/>
    <mergeCell ref="C3:C4"/>
    <mergeCell ref="D3:H3"/>
    <mergeCell ref="I3:K3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8:A19"/>
    <mergeCell ref="B18:B19"/>
    <mergeCell ref="C18:C19"/>
    <mergeCell ref="D18:H18"/>
    <mergeCell ref="I18:K18"/>
    <mergeCell ref="A21:A24"/>
    <mergeCell ref="B21:B22"/>
    <mergeCell ref="B23:B24"/>
    <mergeCell ref="A25:A28"/>
    <mergeCell ref="B25:B26"/>
    <mergeCell ref="B27:B28"/>
    <mergeCell ref="A29:A32"/>
    <mergeCell ref="B29:B30"/>
    <mergeCell ref="B31:B32"/>
    <mergeCell ref="A33:A36"/>
    <mergeCell ref="B33:B34"/>
    <mergeCell ref="B35:B36"/>
    <mergeCell ref="A37:A40"/>
    <mergeCell ref="B37:B38"/>
    <mergeCell ref="B39:B40"/>
    <mergeCell ref="C44:C45"/>
    <mergeCell ref="D44:H44"/>
    <mergeCell ref="I44:K44"/>
    <mergeCell ref="A55:A58"/>
    <mergeCell ref="B55:B56"/>
    <mergeCell ref="B57:B58"/>
    <mergeCell ref="A47:A54"/>
    <mergeCell ref="B47:B48"/>
    <mergeCell ref="B49:B50"/>
    <mergeCell ref="B51:B54"/>
    <mergeCell ref="A44:A45"/>
    <mergeCell ref="B44:B45"/>
    <mergeCell ref="A69:A72"/>
    <mergeCell ref="B69:B70"/>
    <mergeCell ref="B71:B72"/>
    <mergeCell ref="A59:A64"/>
    <mergeCell ref="B59:B60"/>
    <mergeCell ref="B61:B62"/>
    <mergeCell ref="B63:B64"/>
    <mergeCell ref="A65:A68"/>
    <mergeCell ref="B65:B66"/>
    <mergeCell ref="B67:B68"/>
  </mergeCells>
  <phoneticPr fontId="9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U3" sqref="U3"/>
    </sheetView>
  </sheetViews>
  <sheetFormatPr defaultRowHeight="16.5"/>
  <cols>
    <col min="2" max="8" width="12.25" style="394" customWidth="1"/>
  </cols>
  <sheetData>
    <row r="1" spans="1:10" ht="31.5">
      <c r="A1" s="751" t="s">
        <v>228</v>
      </c>
      <c r="B1" s="751"/>
      <c r="C1" s="751"/>
      <c r="D1" s="751"/>
      <c r="E1" s="751"/>
      <c r="F1" s="751"/>
      <c r="G1" s="751"/>
      <c r="H1" s="751"/>
      <c r="I1" s="751"/>
      <c r="J1" s="751"/>
    </row>
    <row r="2" spans="1:10">
      <c r="B2"/>
      <c r="C2"/>
      <c r="D2"/>
      <c r="E2"/>
      <c r="F2"/>
      <c r="G2"/>
      <c r="H2"/>
    </row>
    <row r="3" spans="1:10">
      <c r="B3"/>
      <c r="C3"/>
      <c r="D3"/>
      <c r="E3"/>
      <c r="F3"/>
      <c r="G3"/>
      <c r="H3"/>
    </row>
    <row r="4" spans="1:10" ht="17.25" thickBot="1">
      <c r="B4"/>
      <c r="C4"/>
      <c r="D4"/>
      <c r="E4"/>
      <c r="F4"/>
      <c r="G4"/>
      <c r="H4"/>
    </row>
    <row r="5" spans="1:10" ht="33.75" thickBot="1">
      <c r="A5" s="319" t="s">
        <v>26</v>
      </c>
      <c r="B5" s="458" t="s">
        <v>229</v>
      </c>
      <c r="C5" s="475" t="s">
        <v>48</v>
      </c>
      <c r="D5" s="460" t="s">
        <v>262</v>
      </c>
      <c r="E5" s="440" t="s">
        <v>263</v>
      </c>
      <c r="F5" s="440" t="s">
        <v>264</v>
      </c>
      <c r="G5" s="440" t="s">
        <v>230</v>
      </c>
      <c r="H5" s="440" t="s">
        <v>231</v>
      </c>
      <c r="I5" s="440" t="s">
        <v>232</v>
      </c>
      <c r="J5" s="441" t="s">
        <v>265</v>
      </c>
    </row>
    <row r="6" spans="1:10" ht="17.45" customHeight="1">
      <c r="A6" s="320" t="s">
        <v>79</v>
      </c>
      <c r="B6" s="442">
        <f>SUM(B7:B18)</f>
        <v>482</v>
      </c>
      <c r="C6" s="442">
        <f t="shared" ref="C6:D6" si="0">SUM(C7:C18)</f>
        <v>411411</v>
      </c>
      <c r="D6" s="442">
        <f t="shared" si="0"/>
        <v>118376</v>
      </c>
      <c r="E6" s="443">
        <f t="shared" ref="E6:J6" si="1">SUM(E7:E18)</f>
        <v>269086</v>
      </c>
      <c r="F6" s="443">
        <f t="shared" si="1"/>
        <v>19542</v>
      </c>
      <c r="G6" s="443">
        <f t="shared" si="1"/>
        <v>3462</v>
      </c>
      <c r="H6" s="443">
        <f t="shared" si="1"/>
        <v>704</v>
      </c>
      <c r="I6" s="443">
        <f t="shared" si="1"/>
        <v>194</v>
      </c>
      <c r="J6" s="444">
        <f t="shared" si="1"/>
        <v>47</v>
      </c>
    </row>
    <row r="7" spans="1:10" ht="18" customHeight="1">
      <c r="A7" s="297" t="s">
        <v>51</v>
      </c>
      <c r="B7" s="459">
        <v>17</v>
      </c>
      <c r="C7" s="446">
        <f t="shared" ref="C7:C10" si="2">SUM(D7:J7)</f>
        <v>29330</v>
      </c>
      <c r="D7" s="455">
        <v>24814</v>
      </c>
      <c r="E7" s="456">
        <v>2</v>
      </c>
      <c r="F7" s="456">
        <v>4328</v>
      </c>
      <c r="G7" s="456">
        <v>126</v>
      </c>
      <c r="H7" s="456">
        <v>20</v>
      </c>
      <c r="I7" s="456">
        <v>40</v>
      </c>
      <c r="J7" s="457">
        <v>0</v>
      </c>
    </row>
    <row r="8" spans="1:10">
      <c r="A8" s="297" t="s">
        <v>52</v>
      </c>
      <c r="B8" s="445">
        <v>2</v>
      </c>
      <c r="C8" s="446">
        <f t="shared" si="2"/>
        <v>3668</v>
      </c>
      <c r="D8" s="447">
        <v>1817</v>
      </c>
      <c r="E8" s="447">
        <v>1691</v>
      </c>
      <c r="F8" s="447">
        <v>24</v>
      </c>
      <c r="G8" s="448">
        <v>136</v>
      </c>
      <c r="H8" s="448">
        <v>0</v>
      </c>
      <c r="I8" s="448">
        <v>0</v>
      </c>
      <c r="J8" s="449">
        <v>0</v>
      </c>
    </row>
    <row r="9" spans="1:10">
      <c r="A9" s="297" t="s">
        <v>53</v>
      </c>
      <c r="B9" s="445">
        <v>57</v>
      </c>
      <c r="C9" s="446">
        <f t="shared" si="2"/>
        <v>4670</v>
      </c>
      <c r="D9" s="447">
        <v>2682</v>
      </c>
      <c r="E9" s="447">
        <v>936</v>
      </c>
      <c r="F9" s="447">
        <v>553</v>
      </c>
      <c r="G9" s="448">
        <v>329</v>
      </c>
      <c r="H9" s="448">
        <v>70</v>
      </c>
      <c r="I9" s="448">
        <v>90</v>
      </c>
      <c r="J9" s="449">
        <v>10</v>
      </c>
    </row>
    <row r="10" spans="1:10">
      <c r="A10" s="297" t="s">
        <v>54</v>
      </c>
      <c r="B10" s="445">
        <v>51</v>
      </c>
      <c r="C10" s="446">
        <f t="shared" si="2"/>
        <v>39154</v>
      </c>
      <c r="D10" s="447">
        <v>27282</v>
      </c>
      <c r="E10" s="447">
        <v>6572</v>
      </c>
      <c r="F10" s="447">
        <v>4231</v>
      </c>
      <c r="G10" s="448">
        <v>932</v>
      </c>
      <c r="H10" s="448">
        <v>65</v>
      </c>
      <c r="I10" s="448">
        <v>64</v>
      </c>
      <c r="J10" s="449">
        <v>8</v>
      </c>
    </row>
    <row r="11" spans="1:10">
      <c r="A11" s="297" t="s">
        <v>55</v>
      </c>
      <c r="B11" s="445">
        <v>110</v>
      </c>
      <c r="C11" s="446">
        <f>SUM(D11:J11)</f>
        <v>63180</v>
      </c>
      <c r="D11" s="447">
        <v>17129</v>
      </c>
      <c r="E11" s="447">
        <v>42876</v>
      </c>
      <c r="F11" s="447">
        <v>2365</v>
      </c>
      <c r="G11" s="448">
        <v>566</v>
      </c>
      <c r="H11" s="448">
        <v>234</v>
      </c>
      <c r="I11" s="448">
        <v>0</v>
      </c>
      <c r="J11" s="449">
        <v>10</v>
      </c>
    </row>
    <row r="12" spans="1:10">
      <c r="A12" s="297" t="s">
        <v>56</v>
      </c>
      <c r="B12" s="445">
        <v>245</v>
      </c>
      <c r="C12" s="446">
        <f t="shared" ref="C12:C18" si="3">SUM(D12:J12)</f>
        <v>271409</v>
      </c>
      <c r="D12" s="447">
        <v>44652</v>
      </c>
      <c r="E12" s="447">
        <v>217009</v>
      </c>
      <c r="F12" s="447">
        <v>8041</v>
      </c>
      <c r="G12" s="448">
        <v>1373</v>
      </c>
      <c r="H12" s="448">
        <v>315</v>
      </c>
      <c r="I12" s="448">
        <v>0</v>
      </c>
      <c r="J12" s="449">
        <v>19</v>
      </c>
    </row>
    <row r="13" spans="1:10">
      <c r="A13" s="297" t="s">
        <v>57</v>
      </c>
      <c r="B13" s="445"/>
      <c r="C13" s="446">
        <f t="shared" si="3"/>
        <v>0</v>
      </c>
      <c r="D13" s="447"/>
      <c r="E13" s="447"/>
      <c r="F13" s="447"/>
      <c r="G13" s="448"/>
      <c r="H13" s="448"/>
      <c r="I13" s="448"/>
      <c r="J13" s="449"/>
    </row>
    <row r="14" spans="1:10">
      <c r="A14" s="297" t="s">
        <v>58</v>
      </c>
      <c r="B14" s="445"/>
      <c r="C14" s="446">
        <f t="shared" si="3"/>
        <v>0</v>
      </c>
      <c r="D14" s="447"/>
      <c r="E14" s="447"/>
      <c r="F14" s="447"/>
      <c r="G14" s="448"/>
      <c r="H14" s="448"/>
      <c r="I14" s="448"/>
      <c r="J14" s="449"/>
    </row>
    <row r="15" spans="1:10">
      <c r="A15" s="297" t="s">
        <v>59</v>
      </c>
      <c r="B15" s="445"/>
      <c r="C15" s="446">
        <f t="shared" si="3"/>
        <v>0</v>
      </c>
      <c r="D15" s="447"/>
      <c r="E15" s="447"/>
      <c r="F15" s="447"/>
      <c r="G15" s="448"/>
      <c r="H15" s="448"/>
      <c r="I15" s="448"/>
      <c r="J15" s="449"/>
    </row>
    <row r="16" spans="1:10">
      <c r="A16" s="297" t="s">
        <v>60</v>
      </c>
      <c r="B16" s="445"/>
      <c r="C16" s="446">
        <f t="shared" si="3"/>
        <v>0</v>
      </c>
      <c r="D16" s="447"/>
      <c r="E16" s="447"/>
      <c r="F16" s="447"/>
      <c r="G16" s="448"/>
      <c r="H16" s="448"/>
      <c r="I16" s="448"/>
      <c r="J16" s="449"/>
    </row>
    <row r="17" spans="1:10">
      <c r="A17" s="298" t="s">
        <v>61</v>
      </c>
      <c r="B17" s="445"/>
      <c r="C17" s="446">
        <f t="shared" si="3"/>
        <v>0</v>
      </c>
      <c r="D17" s="447"/>
      <c r="E17" s="447"/>
      <c r="F17" s="447"/>
      <c r="G17" s="448"/>
      <c r="H17" s="448"/>
      <c r="I17" s="448"/>
      <c r="J17" s="449"/>
    </row>
    <row r="18" spans="1:10" ht="17.25" thickBot="1">
      <c r="A18" s="299" t="s">
        <v>62</v>
      </c>
      <c r="B18" s="450"/>
      <c r="C18" s="451">
        <f t="shared" si="3"/>
        <v>0</v>
      </c>
      <c r="D18" s="452"/>
      <c r="E18" s="452"/>
      <c r="F18" s="452"/>
      <c r="G18" s="453"/>
      <c r="H18" s="453"/>
      <c r="I18" s="453"/>
      <c r="J18" s="454"/>
    </row>
  </sheetData>
  <mergeCells count="1">
    <mergeCell ref="A1:J1"/>
  </mergeCells>
  <phoneticPr fontId="9" type="noConversion"/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="85" zoomScaleNormal="85" zoomScaleSheetLayoutView="85" workbookViewId="0">
      <selection activeCell="D21" sqref="D21"/>
    </sheetView>
  </sheetViews>
  <sheetFormatPr defaultColWidth="9" defaultRowHeight="16.5"/>
  <cols>
    <col min="1" max="1" width="13.5" style="5" customWidth="1"/>
    <col min="2" max="9" width="10.25" style="19" customWidth="1"/>
    <col min="10" max="10" width="11.875" style="19" customWidth="1"/>
    <col min="11" max="11" width="8.25" style="19" customWidth="1"/>
    <col min="12" max="12" width="20.625" style="19" customWidth="1"/>
    <col min="13" max="13" width="9.75" style="3" customWidth="1"/>
    <col min="14" max="19" width="10.125" style="3" customWidth="1"/>
    <col min="20" max="20" width="12.125" style="3" customWidth="1"/>
    <col min="21" max="21" width="8.25" style="3" customWidth="1"/>
    <col min="22" max="22" width="16.875" style="3" customWidth="1"/>
    <col min="23" max="23" width="4.125" style="2" customWidth="1"/>
    <col min="24" max="16384" width="9" style="2"/>
  </cols>
  <sheetData>
    <row r="1" spans="1:22" ht="38.25">
      <c r="A1" s="492" t="s">
        <v>132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</row>
    <row r="2" spans="1:22" ht="42" customHeight="1" thickBot="1">
      <c r="A2" s="6"/>
    </row>
    <row r="3" spans="1:22" s="7" customFormat="1" ht="30" customHeight="1">
      <c r="A3" s="508" t="s">
        <v>26</v>
      </c>
      <c r="B3" s="532" t="s">
        <v>17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4"/>
      <c r="N3" s="534"/>
      <c r="O3" s="534"/>
      <c r="P3" s="534"/>
      <c r="Q3" s="534"/>
      <c r="R3" s="534"/>
      <c r="S3" s="534"/>
      <c r="T3" s="534"/>
      <c r="U3" s="534"/>
      <c r="V3" s="535"/>
    </row>
    <row r="4" spans="1:22" s="9" customFormat="1" ht="20.100000000000001" customHeight="1">
      <c r="A4" s="509"/>
      <c r="B4" s="524" t="s">
        <v>13</v>
      </c>
      <c r="C4" s="526" t="s">
        <v>15</v>
      </c>
      <c r="D4" s="527"/>
      <c r="E4" s="527"/>
      <c r="F4" s="527"/>
      <c r="G4" s="527"/>
      <c r="H4" s="527"/>
      <c r="I4" s="527"/>
      <c r="J4" s="527"/>
      <c r="K4" s="527"/>
      <c r="L4" s="528"/>
      <c r="M4" s="529" t="s">
        <v>16</v>
      </c>
      <c r="N4" s="530"/>
      <c r="O4" s="530"/>
      <c r="P4" s="530"/>
      <c r="Q4" s="530"/>
      <c r="R4" s="530"/>
      <c r="S4" s="530"/>
      <c r="T4" s="530"/>
      <c r="U4" s="530"/>
      <c r="V4" s="531"/>
    </row>
    <row r="5" spans="1:22" s="9" customFormat="1" ht="20.100000000000001" customHeight="1">
      <c r="A5" s="509"/>
      <c r="B5" s="525"/>
      <c r="C5" s="536" t="s">
        <v>14</v>
      </c>
      <c r="D5" s="540" t="s">
        <v>162</v>
      </c>
      <c r="E5" s="538" t="s">
        <v>168</v>
      </c>
      <c r="F5" s="527"/>
      <c r="G5" s="527"/>
      <c r="H5" s="539"/>
      <c r="I5" s="542" t="s">
        <v>166</v>
      </c>
      <c r="J5" s="542" t="s">
        <v>167</v>
      </c>
      <c r="K5" s="542" t="s">
        <v>18</v>
      </c>
      <c r="L5" s="552" t="s">
        <v>20</v>
      </c>
      <c r="M5" s="550" t="s">
        <v>14</v>
      </c>
      <c r="N5" s="546" t="s">
        <v>162</v>
      </c>
      <c r="O5" s="554" t="s">
        <v>165</v>
      </c>
      <c r="P5" s="554"/>
      <c r="Q5" s="554"/>
      <c r="R5" s="554"/>
      <c r="S5" s="555" t="s">
        <v>166</v>
      </c>
      <c r="T5" s="544" t="s">
        <v>170</v>
      </c>
      <c r="U5" s="546" t="s">
        <v>171</v>
      </c>
      <c r="V5" s="548" t="s">
        <v>20</v>
      </c>
    </row>
    <row r="6" spans="1:22" s="9" customFormat="1" ht="25.9" customHeight="1" thickBot="1">
      <c r="A6" s="510"/>
      <c r="B6" s="525"/>
      <c r="C6" s="537"/>
      <c r="D6" s="541"/>
      <c r="E6" s="197" t="s">
        <v>163</v>
      </c>
      <c r="F6" s="198" t="s">
        <v>266</v>
      </c>
      <c r="G6" s="198" t="s">
        <v>267</v>
      </c>
      <c r="H6" s="199" t="s">
        <v>164</v>
      </c>
      <c r="I6" s="543"/>
      <c r="J6" s="543"/>
      <c r="K6" s="543"/>
      <c r="L6" s="553"/>
      <c r="M6" s="551"/>
      <c r="N6" s="547"/>
      <c r="O6" s="202" t="s">
        <v>169</v>
      </c>
      <c r="P6" s="203" t="s">
        <v>268</v>
      </c>
      <c r="Q6" s="202" t="s">
        <v>267</v>
      </c>
      <c r="R6" s="202" t="s">
        <v>164</v>
      </c>
      <c r="S6" s="556"/>
      <c r="T6" s="545"/>
      <c r="U6" s="547"/>
      <c r="V6" s="549"/>
    </row>
    <row r="7" spans="1:22" ht="20.100000000000001" customHeight="1">
      <c r="A7" s="300" t="s">
        <v>257</v>
      </c>
      <c r="B7" s="163">
        <f>C7+M7</f>
        <v>618</v>
      </c>
      <c r="C7" s="200">
        <f>D7++E7+I7+J7+K7</f>
        <v>0</v>
      </c>
      <c r="D7" s="20">
        <f>SUM(D8:D19)</f>
        <v>0</v>
      </c>
      <c r="E7" s="20">
        <f>SUM(E8:E19)</f>
        <v>0</v>
      </c>
      <c r="F7" s="20">
        <f t="shared" ref="F7:G7" si="0">SUM(F8:F19)</f>
        <v>0</v>
      </c>
      <c r="G7" s="20">
        <f t="shared" si="0"/>
        <v>0</v>
      </c>
      <c r="H7" s="398" t="e">
        <f>(G7/F7)</f>
        <v>#DIV/0!</v>
      </c>
      <c r="I7" s="20">
        <f>SUM(I8:I19)</f>
        <v>0</v>
      </c>
      <c r="J7" s="20">
        <f>SUM(J8:J19)</f>
        <v>0</v>
      </c>
      <c r="K7" s="20">
        <f>SUM(K8:K19)</f>
        <v>0</v>
      </c>
      <c r="L7" s="38"/>
      <c r="M7" s="395">
        <f>N7+O7+S7+T7+U7</f>
        <v>618</v>
      </c>
      <c r="N7" s="195">
        <f>SUM(N8:N19)</f>
        <v>602</v>
      </c>
      <c r="O7" s="195">
        <f>SUM(O8:O19)</f>
        <v>16</v>
      </c>
      <c r="P7" s="195">
        <f>SUM(P8:P19)</f>
        <v>45083000</v>
      </c>
      <c r="Q7" s="195">
        <f>SUM(Q8:Q19)</f>
        <v>31723000</v>
      </c>
      <c r="R7" s="398">
        <f>(Q7/P7)</f>
        <v>0.70365769802364531</v>
      </c>
      <c r="S7" s="20">
        <f>SUM(S8:S19)</f>
        <v>0</v>
      </c>
      <c r="T7" s="20">
        <f>SUM(T8:T19)</f>
        <v>0</v>
      </c>
      <c r="U7" s="20">
        <f>SUM(U8:U19)</f>
        <v>0</v>
      </c>
      <c r="V7" s="196"/>
    </row>
    <row r="8" spans="1:22" ht="20.100000000000001" customHeight="1">
      <c r="A8" s="297" t="s">
        <v>51</v>
      </c>
      <c r="B8" s="164">
        <f>C8+M8</f>
        <v>91</v>
      </c>
      <c r="C8" s="201">
        <f>D8++E8+I8+J8+K8</f>
        <v>0</v>
      </c>
      <c r="D8" s="69">
        <v>0</v>
      </c>
      <c r="E8" s="69">
        <v>0</v>
      </c>
      <c r="F8" s="69">
        <v>0</v>
      </c>
      <c r="G8" s="69">
        <v>0</v>
      </c>
      <c r="H8" s="399" t="e">
        <f>(G8/F8)</f>
        <v>#DIV/0!</v>
      </c>
      <c r="I8" s="69">
        <v>0</v>
      </c>
      <c r="J8" s="69">
        <v>0</v>
      </c>
      <c r="K8" s="69">
        <v>0</v>
      </c>
      <c r="L8" s="35"/>
      <c r="M8" s="396">
        <f>N8+O8+S8+T8+U8</f>
        <v>91</v>
      </c>
      <c r="N8" s="16">
        <v>90</v>
      </c>
      <c r="O8" s="16">
        <v>1</v>
      </c>
      <c r="P8" s="16">
        <v>4000000</v>
      </c>
      <c r="Q8" s="16">
        <v>4000000</v>
      </c>
      <c r="R8" s="399">
        <f>(Q8/P8)</f>
        <v>1</v>
      </c>
      <c r="S8" s="36">
        <v>0</v>
      </c>
      <c r="T8" s="36">
        <v>0</v>
      </c>
      <c r="U8" s="36">
        <v>0</v>
      </c>
      <c r="V8" s="25"/>
    </row>
    <row r="9" spans="1:22" ht="20.100000000000001" customHeight="1">
      <c r="A9" s="297" t="s">
        <v>52</v>
      </c>
      <c r="B9" s="164">
        <f t="shared" ref="B9:B19" si="1">C9+M9</f>
        <v>75</v>
      </c>
      <c r="C9" s="201">
        <f t="shared" ref="C9:C18" si="2">D9++E9+I9+J9+K9</f>
        <v>0</v>
      </c>
      <c r="D9" s="69">
        <v>0</v>
      </c>
      <c r="E9" s="69">
        <v>0</v>
      </c>
      <c r="F9" s="69">
        <v>0</v>
      </c>
      <c r="G9" s="69">
        <v>0</v>
      </c>
      <c r="H9" s="399" t="e">
        <f t="shared" ref="H9:H19" si="3">(G9/F9)</f>
        <v>#DIV/0!</v>
      </c>
      <c r="I9" s="69">
        <v>0</v>
      </c>
      <c r="J9" s="69">
        <v>0</v>
      </c>
      <c r="K9" s="69">
        <v>0</v>
      </c>
      <c r="L9" s="35"/>
      <c r="M9" s="396">
        <f>N9+O9+S9+T9+U9</f>
        <v>75</v>
      </c>
      <c r="N9" s="16">
        <v>75</v>
      </c>
      <c r="O9" s="16">
        <v>0</v>
      </c>
      <c r="P9" s="16"/>
      <c r="Q9" s="16">
        <v>0</v>
      </c>
      <c r="R9" s="399" t="e">
        <f t="shared" ref="R9:R19" si="4">(Q9/P9)</f>
        <v>#DIV/0!</v>
      </c>
      <c r="S9" s="36">
        <v>0</v>
      </c>
      <c r="T9" s="36">
        <v>0</v>
      </c>
      <c r="U9" s="36">
        <v>0</v>
      </c>
      <c r="V9" s="25"/>
    </row>
    <row r="10" spans="1:22" ht="20.100000000000001" customHeight="1">
      <c r="A10" s="297" t="s">
        <v>53</v>
      </c>
      <c r="B10" s="164">
        <f t="shared" si="1"/>
        <v>114</v>
      </c>
      <c r="C10" s="201">
        <f t="shared" si="2"/>
        <v>0</v>
      </c>
      <c r="D10" s="69">
        <v>0</v>
      </c>
      <c r="E10" s="69">
        <v>0</v>
      </c>
      <c r="F10" s="69">
        <v>0</v>
      </c>
      <c r="G10" s="69">
        <v>0</v>
      </c>
      <c r="H10" s="399" t="e">
        <f t="shared" si="3"/>
        <v>#DIV/0!</v>
      </c>
      <c r="I10" s="69">
        <v>0</v>
      </c>
      <c r="J10" s="69">
        <v>0</v>
      </c>
      <c r="K10" s="69">
        <v>0</v>
      </c>
      <c r="L10" s="35"/>
      <c r="M10" s="396">
        <f t="shared" ref="M10:M19" si="5">N10+O10+S10+T10+U10</f>
        <v>114</v>
      </c>
      <c r="N10" s="16">
        <v>110</v>
      </c>
      <c r="O10" s="16">
        <v>4</v>
      </c>
      <c r="P10" s="16">
        <v>11275000</v>
      </c>
      <c r="Q10" s="16">
        <v>5000000</v>
      </c>
      <c r="R10" s="399">
        <f t="shared" si="4"/>
        <v>0.44345898004434592</v>
      </c>
      <c r="S10" s="36">
        <v>0</v>
      </c>
      <c r="T10" s="36">
        <v>0</v>
      </c>
      <c r="U10" s="36">
        <v>0</v>
      </c>
      <c r="V10" s="25"/>
    </row>
    <row r="11" spans="1:22" ht="20.100000000000001" customHeight="1">
      <c r="A11" s="297" t="s">
        <v>54</v>
      </c>
      <c r="B11" s="164">
        <f t="shared" si="1"/>
        <v>107</v>
      </c>
      <c r="C11" s="201">
        <f t="shared" si="2"/>
        <v>0</v>
      </c>
      <c r="D11" s="69">
        <v>0</v>
      </c>
      <c r="E11" s="69">
        <v>0</v>
      </c>
      <c r="F11" s="69">
        <v>0</v>
      </c>
      <c r="G11" s="69">
        <v>0</v>
      </c>
      <c r="H11" s="399" t="e">
        <f t="shared" si="3"/>
        <v>#DIV/0!</v>
      </c>
      <c r="I11" s="69">
        <v>0</v>
      </c>
      <c r="J11" s="69">
        <v>0</v>
      </c>
      <c r="K11" s="69">
        <v>0</v>
      </c>
      <c r="L11" s="35"/>
      <c r="M11" s="396">
        <f t="shared" si="5"/>
        <v>107</v>
      </c>
      <c r="N11" s="16">
        <v>105</v>
      </c>
      <c r="O11" s="16">
        <v>2</v>
      </c>
      <c r="P11" s="16">
        <v>4400000</v>
      </c>
      <c r="Q11" s="16">
        <v>10275000</v>
      </c>
      <c r="R11" s="399">
        <f t="shared" si="4"/>
        <v>2.3352272727272729</v>
      </c>
      <c r="S11" s="36">
        <v>0</v>
      </c>
      <c r="T11" s="36">
        <v>0</v>
      </c>
      <c r="U11" s="36">
        <v>0</v>
      </c>
      <c r="V11" s="25"/>
    </row>
    <row r="12" spans="1:22" ht="20.100000000000001" customHeight="1">
      <c r="A12" s="297" t="s">
        <v>55</v>
      </c>
      <c r="B12" s="164">
        <f t="shared" si="1"/>
        <v>108</v>
      </c>
      <c r="C12" s="201">
        <f t="shared" si="2"/>
        <v>0</v>
      </c>
      <c r="D12" s="69">
        <v>0</v>
      </c>
      <c r="E12" s="69">
        <v>0</v>
      </c>
      <c r="F12" s="69">
        <v>0</v>
      </c>
      <c r="G12" s="69">
        <v>0</v>
      </c>
      <c r="H12" s="399" t="e">
        <f t="shared" si="3"/>
        <v>#DIV/0!</v>
      </c>
      <c r="I12" s="69">
        <v>0</v>
      </c>
      <c r="J12" s="69">
        <v>0</v>
      </c>
      <c r="K12" s="69">
        <v>0</v>
      </c>
      <c r="L12" s="35"/>
      <c r="M12" s="396">
        <f t="shared" si="5"/>
        <v>108</v>
      </c>
      <c r="N12" s="16">
        <v>102</v>
      </c>
      <c r="O12" s="16">
        <v>6</v>
      </c>
      <c r="P12" s="16">
        <v>13258000</v>
      </c>
      <c r="Q12" s="16">
        <v>8448000</v>
      </c>
      <c r="R12" s="399">
        <f t="shared" si="4"/>
        <v>0.63720018102277864</v>
      </c>
      <c r="S12" s="36">
        <v>0</v>
      </c>
      <c r="T12" s="36">
        <v>0</v>
      </c>
      <c r="U12" s="36">
        <v>0</v>
      </c>
      <c r="V12" s="25"/>
    </row>
    <row r="13" spans="1:22" ht="20.100000000000001" customHeight="1">
      <c r="A13" s="297" t="s">
        <v>56</v>
      </c>
      <c r="B13" s="164">
        <f t="shared" si="1"/>
        <v>123</v>
      </c>
      <c r="C13" s="201">
        <f t="shared" si="2"/>
        <v>0</v>
      </c>
      <c r="D13" s="69">
        <v>0</v>
      </c>
      <c r="E13" s="69">
        <v>0</v>
      </c>
      <c r="F13" s="69">
        <v>0</v>
      </c>
      <c r="G13" s="69">
        <v>0</v>
      </c>
      <c r="H13" s="399" t="e">
        <f t="shared" si="3"/>
        <v>#DIV/0!</v>
      </c>
      <c r="I13" s="69">
        <v>0</v>
      </c>
      <c r="J13" s="69">
        <v>0</v>
      </c>
      <c r="K13" s="69">
        <v>0</v>
      </c>
      <c r="L13" s="35"/>
      <c r="M13" s="396">
        <f t="shared" si="5"/>
        <v>123</v>
      </c>
      <c r="N13" s="16">
        <v>120</v>
      </c>
      <c r="O13" s="16">
        <v>3</v>
      </c>
      <c r="P13" s="16">
        <v>12150000</v>
      </c>
      <c r="Q13" s="16">
        <v>4000000</v>
      </c>
      <c r="R13" s="399">
        <f t="shared" si="4"/>
        <v>0.32921810699588477</v>
      </c>
      <c r="S13" s="36"/>
      <c r="T13" s="36"/>
      <c r="U13" s="36"/>
      <c r="V13" s="25"/>
    </row>
    <row r="14" spans="1:22" ht="20.100000000000001" customHeight="1">
      <c r="A14" s="297" t="s">
        <v>57</v>
      </c>
      <c r="B14" s="164">
        <f t="shared" si="1"/>
        <v>0</v>
      </c>
      <c r="C14" s="201">
        <f t="shared" si="2"/>
        <v>0</v>
      </c>
      <c r="D14" s="69"/>
      <c r="E14" s="69"/>
      <c r="F14" s="69"/>
      <c r="H14" s="399" t="e">
        <f t="shared" si="3"/>
        <v>#DIV/0!</v>
      </c>
      <c r="K14" s="69"/>
      <c r="L14" s="35"/>
      <c r="M14" s="396">
        <f t="shared" si="5"/>
        <v>0</v>
      </c>
      <c r="N14" s="16"/>
      <c r="O14" s="13"/>
      <c r="P14" s="13"/>
      <c r="Q14" s="16"/>
      <c r="R14" s="399" t="e">
        <f t="shared" si="4"/>
        <v>#DIV/0!</v>
      </c>
      <c r="S14" s="36"/>
      <c r="T14" s="36"/>
      <c r="U14" s="37"/>
      <c r="V14" s="28"/>
    </row>
    <row r="15" spans="1:22" ht="20.100000000000001" customHeight="1">
      <c r="A15" s="297" t="s">
        <v>58</v>
      </c>
      <c r="B15" s="164">
        <f t="shared" si="1"/>
        <v>0</v>
      </c>
      <c r="C15" s="201">
        <f t="shared" si="2"/>
        <v>0</v>
      </c>
      <c r="D15" s="69"/>
      <c r="E15" s="69"/>
      <c r="F15" s="69"/>
      <c r="G15" s="69"/>
      <c r="H15" s="399" t="e">
        <f t="shared" si="3"/>
        <v>#DIV/0!</v>
      </c>
      <c r="I15" s="69"/>
      <c r="J15" s="69"/>
      <c r="K15" s="69"/>
      <c r="L15" s="35"/>
      <c r="M15" s="396">
        <f t="shared" si="5"/>
        <v>0</v>
      </c>
      <c r="N15" s="16"/>
      <c r="O15" s="16"/>
      <c r="P15" s="16"/>
      <c r="Q15" s="16"/>
      <c r="R15" s="399" t="e">
        <f t="shared" si="4"/>
        <v>#DIV/0!</v>
      </c>
      <c r="S15" s="36"/>
      <c r="T15" s="36"/>
      <c r="U15" s="36"/>
      <c r="V15" s="25"/>
    </row>
    <row r="16" spans="1:22" ht="20.100000000000001" customHeight="1">
      <c r="A16" s="297" t="s">
        <v>59</v>
      </c>
      <c r="B16" s="164">
        <f t="shared" si="1"/>
        <v>0</v>
      </c>
      <c r="C16" s="201">
        <f t="shared" si="2"/>
        <v>0</v>
      </c>
      <c r="D16" s="69"/>
      <c r="E16" s="69"/>
      <c r="F16" s="69"/>
      <c r="G16" s="69"/>
      <c r="H16" s="399" t="e">
        <f t="shared" si="3"/>
        <v>#DIV/0!</v>
      </c>
      <c r="I16" s="69"/>
      <c r="J16" s="69"/>
      <c r="K16" s="69"/>
      <c r="L16" s="35"/>
      <c r="M16" s="396">
        <f t="shared" si="5"/>
        <v>0</v>
      </c>
      <c r="N16" s="16"/>
      <c r="O16" s="16"/>
      <c r="P16" s="16"/>
      <c r="Q16" s="16"/>
      <c r="R16" s="399" t="e">
        <f t="shared" si="4"/>
        <v>#DIV/0!</v>
      </c>
      <c r="S16" s="36"/>
      <c r="T16" s="36"/>
      <c r="U16" s="36"/>
      <c r="V16" s="25"/>
    </row>
    <row r="17" spans="1:22" ht="20.100000000000001" customHeight="1">
      <c r="A17" s="297" t="s">
        <v>60</v>
      </c>
      <c r="B17" s="164">
        <f t="shared" si="1"/>
        <v>0</v>
      </c>
      <c r="C17" s="201">
        <f t="shared" si="2"/>
        <v>0</v>
      </c>
      <c r="D17" s="69"/>
      <c r="E17" s="69"/>
      <c r="F17" s="69"/>
      <c r="G17" s="69"/>
      <c r="H17" s="399" t="e">
        <f t="shared" si="3"/>
        <v>#DIV/0!</v>
      </c>
      <c r="I17" s="69"/>
      <c r="J17" s="69"/>
      <c r="K17" s="69"/>
      <c r="L17" s="35"/>
      <c r="M17" s="396">
        <f t="shared" si="5"/>
        <v>0</v>
      </c>
      <c r="N17" s="16"/>
      <c r="O17" s="16"/>
      <c r="P17" s="16"/>
      <c r="Q17" s="16"/>
      <c r="R17" s="399" t="e">
        <f t="shared" si="4"/>
        <v>#DIV/0!</v>
      </c>
      <c r="S17" s="36"/>
      <c r="T17" s="36"/>
      <c r="U17" s="36"/>
      <c r="V17" s="25"/>
    </row>
    <row r="18" spans="1:22" ht="20.100000000000001" customHeight="1">
      <c r="A18" s="297" t="s">
        <v>61</v>
      </c>
      <c r="B18" s="164">
        <f t="shared" si="1"/>
        <v>0</v>
      </c>
      <c r="C18" s="201">
        <f t="shared" si="2"/>
        <v>0</v>
      </c>
      <c r="D18" s="69"/>
      <c r="E18" s="69"/>
      <c r="F18" s="69"/>
      <c r="G18" s="69"/>
      <c r="H18" s="399" t="e">
        <f t="shared" si="3"/>
        <v>#DIV/0!</v>
      </c>
      <c r="I18" s="69"/>
      <c r="J18" s="69"/>
      <c r="K18" s="69"/>
      <c r="L18" s="35"/>
      <c r="M18" s="396">
        <f t="shared" si="5"/>
        <v>0</v>
      </c>
      <c r="N18" s="16"/>
      <c r="O18" s="16"/>
      <c r="P18" s="16"/>
      <c r="Q18" s="16"/>
      <c r="R18" s="399" t="e">
        <f t="shared" si="4"/>
        <v>#DIV/0!</v>
      </c>
      <c r="S18" s="36"/>
      <c r="T18" s="36"/>
      <c r="U18" s="36"/>
      <c r="V18" s="25"/>
    </row>
    <row r="19" spans="1:22" ht="20.100000000000001" customHeight="1" thickBot="1">
      <c r="A19" s="301" t="s">
        <v>62</v>
      </c>
      <c r="B19" s="165">
        <f t="shared" si="1"/>
        <v>0</v>
      </c>
      <c r="C19" s="400">
        <f t="shared" ref="C19" si="6">D19+E19</f>
        <v>0</v>
      </c>
      <c r="D19" s="70"/>
      <c r="E19" s="70"/>
      <c r="F19" s="70"/>
      <c r="G19" s="70"/>
      <c r="H19" s="401" t="e">
        <f t="shared" si="3"/>
        <v>#DIV/0!</v>
      </c>
      <c r="I19" s="70"/>
      <c r="J19" s="70"/>
      <c r="K19" s="70"/>
      <c r="L19" s="67"/>
      <c r="M19" s="397">
        <f t="shared" si="5"/>
        <v>0</v>
      </c>
      <c r="N19" s="18"/>
      <c r="O19" s="18"/>
      <c r="P19" s="18"/>
      <c r="Q19" s="18"/>
      <c r="R19" s="399" t="e">
        <f t="shared" si="4"/>
        <v>#DIV/0!</v>
      </c>
      <c r="S19" s="39"/>
      <c r="T19" s="39"/>
      <c r="U19" s="39"/>
      <c r="V19" s="32"/>
    </row>
  </sheetData>
  <mergeCells count="20">
    <mergeCell ref="L5:L6"/>
    <mergeCell ref="O5:R5"/>
    <mergeCell ref="N5:N6"/>
    <mergeCell ref="S5:S6"/>
    <mergeCell ref="A1:V1"/>
    <mergeCell ref="A3:A6"/>
    <mergeCell ref="B4:B6"/>
    <mergeCell ref="C4:L4"/>
    <mergeCell ref="M4:V4"/>
    <mergeCell ref="B3:V3"/>
    <mergeCell ref="C5:C6"/>
    <mergeCell ref="E5:H5"/>
    <mergeCell ref="D5:D6"/>
    <mergeCell ref="I5:I6"/>
    <mergeCell ref="T5:T6"/>
    <mergeCell ref="U5:U6"/>
    <mergeCell ref="V5:V6"/>
    <mergeCell ref="M5:M6"/>
    <mergeCell ref="J5:J6"/>
    <mergeCell ref="K5:K6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85" zoomScaleNormal="85" workbookViewId="0">
      <selection activeCell="O23" sqref="O23"/>
    </sheetView>
  </sheetViews>
  <sheetFormatPr defaultColWidth="9" defaultRowHeight="16.5"/>
  <cols>
    <col min="1" max="1" width="5.5" style="172" bestFit="1" customWidth="1"/>
    <col min="2" max="2" width="7.25" style="22" customWidth="1"/>
    <col min="3" max="6" width="9" style="22"/>
    <col min="7" max="7" width="11.125" style="22" customWidth="1"/>
    <col min="8" max="8" width="9" style="22"/>
    <col min="9" max="9" width="15.625" style="22" customWidth="1"/>
    <col min="10" max="10" width="10.875" style="22" bestFit="1" customWidth="1"/>
    <col min="11" max="11" width="9" style="22"/>
    <col min="12" max="12" width="12.25" style="22" customWidth="1"/>
    <col min="13" max="13" width="13.25" style="22" customWidth="1"/>
    <col min="14" max="14" width="2.375" style="22" customWidth="1"/>
    <col min="15" max="15" width="11.625" style="22" bestFit="1" customWidth="1"/>
    <col min="16" max="16384" width="9" style="22"/>
  </cols>
  <sheetData>
    <row r="1" spans="1:15" ht="38.25">
      <c r="A1" s="492" t="s">
        <v>255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5" ht="17.25" thickBot="1">
      <c r="A2" s="135"/>
    </row>
    <row r="3" spans="1:15" s="23" customFormat="1">
      <c r="A3" s="557" t="s">
        <v>35</v>
      </c>
      <c r="B3" s="560" t="s">
        <v>34</v>
      </c>
      <c r="C3" s="561"/>
      <c r="D3" s="561"/>
      <c r="E3" s="561"/>
      <c r="F3" s="561"/>
      <c r="G3" s="561"/>
      <c r="H3" s="561"/>
      <c r="I3" s="562"/>
      <c r="J3" s="560" t="s">
        <v>84</v>
      </c>
      <c r="K3" s="563"/>
      <c r="L3" s="561"/>
      <c r="M3" s="562"/>
    </row>
    <row r="4" spans="1:15" s="24" customFormat="1">
      <c r="A4" s="558"/>
      <c r="B4" s="564" t="s">
        <v>13</v>
      </c>
      <c r="C4" s="566" t="s">
        <v>223</v>
      </c>
      <c r="D4" s="568" t="s">
        <v>224</v>
      </c>
      <c r="E4" s="568" t="s">
        <v>225</v>
      </c>
      <c r="F4" s="566" t="s">
        <v>226</v>
      </c>
      <c r="G4" s="569" t="s">
        <v>68</v>
      </c>
      <c r="H4" s="569" t="s">
        <v>18</v>
      </c>
      <c r="I4" s="570" t="s">
        <v>19</v>
      </c>
      <c r="J4" s="571" t="s">
        <v>275</v>
      </c>
      <c r="K4" s="573" t="s">
        <v>83</v>
      </c>
      <c r="L4" s="573" t="s">
        <v>221</v>
      </c>
      <c r="M4" s="575" t="s">
        <v>222</v>
      </c>
    </row>
    <row r="5" spans="1:15" s="24" customFormat="1" ht="17.25" thickBot="1">
      <c r="A5" s="559"/>
      <c r="B5" s="565"/>
      <c r="C5" s="567"/>
      <c r="D5" s="501"/>
      <c r="E5" s="501"/>
      <c r="F5" s="567"/>
      <c r="G5" s="501"/>
      <c r="H5" s="501"/>
      <c r="I5" s="503"/>
      <c r="J5" s="572"/>
      <c r="K5" s="574"/>
      <c r="L5" s="574"/>
      <c r="M5" s="576"/>
    </row>
    <row r="6" spans="1:15">
      <c r="A6" s="302" t="s">
        <v>258</v>
      </c>
      <c r="B6" s="64">
        <f t="shared" ref="B6:B18" si="0">SUM(C6:H6)</f>
        <v>60234</v>
      </c>
      <c r="C6" s="26">
        <f t="shared" ref="C6:H6" si="1">SUM(C7:C18)</f>
        <v>0</v>
      </c>
      <c r="D6" s="26">
        <f t="shared" si="1"/>
        <v>0</v>
      </c>
      <c r="E6" s="26">
        <f t="shared" si="1"/>
        <v>15084</v>
      </c>
      <c r="F6" s="26">
        <f t="shared" si="1"/>
        <v>1450</v>
      </c>
      <c r="G6" s="26">
        <f t="shared" si="1"/>
        <v>43700</v>
      </c>
      <c r="H6" s="26">
        <f t="shared" si="1"/>
        <v>0</v>
      </c>
      <c r="I6" s="40"/>
      <c r="J6" s="353">
        <v>15000000</v>
      </c>
      <c r="K6" s="354">
        <f>SUM(K7:K18)</f>
        <v>61</v>
      </c>
      <c r="L6" s="354">
        <f>SUM(L7:L18)</f>
        <v>15000000</v>
      </c>
      <c r="M6" s="355">
        <f>J6-L6</f>
        <v>0</v>
      </c>
    </row>
    <row r="7" spans="1:15">
      <c r="A7" s="303" t="s">
        <v>51</v>
      </c>
      <c r="B7" s="65">
        <f t="shared" si="0"/>
        <v>23641</v>
      </c>
      <c r="C7" s="10">
        <v>0</v>
      </c>
      <c r="D7" s="10">
        <v>0</v>
      </c>
      <c r="E7" s="10">
        <v>5291</v>
      </c>
      <c r="F7" s="10">
        <v>350</v>
      </c>
      <c r="G7" s="10">
        <v>18000</v>
      </c>
      <c r="H7" s="107"/>
      <c r="I7" s="12"/>
      <c r="J7" s="356"/>
      <c r="K7" s="357">
        <v>17</v>
      </c>
      <c r="L7" s="357">
        <v>4660000</v>
      </c>
      <c r="M7" s="358">
        <f>J6-L7</f>
        <v>10340000</v>
      </c>
    </row>
    <row r="8" spans="1:15">
      <c r="A8" s="303" t="s">
        <v>52</v>
      </c>
      <c r="B8" s="65">
        <f t="shared" si="0"/>
        <v>13515</v>
      </c>
      <c r="C8" s="10">
        <v>0</v>
      </c>
      <c r="D8" s="10">
        <v>0</v>
      </c>
      <c r="E8" s="10">
        <v>4265</v>
      </c>
      <c r="F8" s="10">
        <v>750</v>
      </c>
      <c r="G8" s="10">
        <v>8500</v>
      </c>
      <c r="H8" s="107"/>
      <c r="I8" s="12"/>
      <c r="J8" s="359"/>
      <c r="K8" s="357">
        <v>18</v>
      </c>
      <c r="L8" s="357">
        <v>4457500</v>
      </c>
      <c r="M8" s="358">
        <f t="shared" ref="M8:M18" si="2">M7-L8</f>
        <v>5882500</v>
      </c>
    </row>
    <row r="9" spans="1:15">
      <c r="A9" s="303" t="s">
        <v>53</v>
      </c>
      <c r="B9" s="65">
        <f t="shared" si="0"/>
        <v>7017</v>
      </c>
      <c r="C9" s="10">
        <v>0</v>
      </c>
      <c r="D9" s="10">
        <v>0</v>
      </c>
      <c r="E9" s="10">
        <v>3792</v>
      </c>
      <c r="F9" s="10">
        <v>325</v>
      </c>
      <c r="G9" s="10">
        <v>2900</v>
      </c>
      <c r="H9" s="107"/>
      <c r="I9" s="12"/>
      <c r="J9" s="359"/>
      <c r="K9" s="357">
        <v>17</v>
      </c>
      <c r="L9" s="357">
        <v>3859750</v>
      </c>
      <c r="M9" s="358">
        <f t="shared" si="2"/>
        <v>2022750</v>
      </c>
      <c r="O9" s="474"/>
    </row>
    <row r="10" spans="1:15">
      <c r="A10" s="303" t="s">
        <v>54</v>
      </c>
      <c r="B10" s="65">
        <f t="shared" si="0"/>
        <v>16061</v>
      </c>
      <c r="C10" s="10">
        <v>0</v>
      </c>
      <c r="D10" s="10">
        <v>0</v>
      </c>
      <c r="E10" s="10">
        <v>1736</v>
      </c>
      <c r="F10" s="10">
        <v>25</v>
      </c>
      <c r="G10" s="10">
        <v>14300</v>
      </c>
      <c r="H10" s="107"/>
      <c r="I10" s="12"/>
      <c r="J10" s="359"/>
      <c r="K10" s="357">
        <v>9</v>
      </c>
      <c r="L10" s="357">
        <v>2022750</v>
      </c>
      <c r="M10" s="358">
        <f t="shared" si="2"/>
        <v>0</v>
      </c>
    </row>
    <row r="11" spans="1:15">
      <c r="A11" s="303" t="s">
        <v>55</v>
      </c>
      <c r="B11" s="65">
        <f t="shared" si="0"/>
        <v>0</v>
      </c>
      <c r="C11" s="10"/>
      <c r="D11" s="10"/>
      <c r="E11" s="10"/>
      <c r="F11" s="10"/>
      <c r="G11" s="10"/>
      <c r="H11" s="107"/>
      <c r="I11" s="12"/>
      <c r="J11" s="359"/>
      <c r="K11" s="357"/>
      <c r="L11" s="357"/>
      <c r="M11" s="358">
        <f t="shared" si="2"/>
        <v>0</v>
      </c>
    </row>
    <row r="12" spans="1:15">
      <c r="A12" s="303" t="s">
        <v>56</v>
      </c>
      <c r="B12" s="65">
        <f t="shared" si="0"/>
        <v>0</v>
      </c>
      <c r="C12" s="10"/>
      <c r="D12" s="10"/>
      <c r="E12" s="10"/>
      <c r="F12" s="10"/>
      <c r="G12" s="10"/>
      <c r="H12" s="107"/>
      <c r="I12" s="12"/>
      <c r="J12" s="359"/>
      <c r="K12" s="357"/>
      <c r="L12" s="357"/>
      <c r="M12" s="358">
        <f t="shared" si="2"/>
        <v>0</v>
      </c>
    </row>
    <row r="13" spans="1:15">
      <c r="A13" s="303" t="s">
        <v>57</v>
      </c>
      <c r="B13" s="65">
        <f t="shared" si="0"/>
        <v>0</v>
      </c>
      <c r="C13" s="10"/>
      <c r="D13" s="10"/>
      <c r="E13" s="10"/>
      <c r="F13" s="10"/>
      <c r="G13" s="10"/>
      <c r="H13" s="107"/>
      <c r="I13" s="12"/>
      <c r="J13" s="359"/>
      <c r="K13" s="357"/>
      <c r="L13" s="357"/>
      <c r="M13" s="358">
        <f t="shared" si="2"/>
        <v>0</v>
      </c>
      <c r="N13" s="2"/>
    </row>
    <row r="14" spans="1:15">
      <c r="A14" s="303" t="s">
        <v>58</v>
      </c>
      <c r="B14" s="65">
        <f t="shared" si="0"/>
        <v>0</v>
      </c>
      <c r="C14" s="10"/>
      <c r="D14" s="10"/>
      <c r="E14" s="10"/>
      <c r="F14" s="10"/>
      <c r="G14" s="10"/>
      <c r="H14" s="107"/>
      <c r="I14" s="12"/>
      <c r="J14" s="359"/>
      <c r="K14" s="357"/>
      <c r="L14" s="357"/>
      <c r="M14" s="358">
        <f t="shared" si="2"/>
        <v>0</v>
      </c>
    </row>
    <row r="15" spans="1:15">
      <c r="A15" s="303" t="s">
        <v>59</v>
      </c>
      <c r="B15" s="65">
        <f t="shared" si="0"/>
        <v>0</v>
      </c>
      <c r="C15" s="10"/>
      <c r="D15" s="10"/>
      <c r="E15" s="10"/>
      <c r="F15" s="10"/>
      <c r="G15" s="10"/>
      <c r="H15" s="107"/>
      <c r="I15" s="12"/>
      <c r="J15" s="359"/>
      <c r="K15" s="357"/>
      <c r="L15" s="357"/>
      <c r="M15" s="358">
        <f t="shared" si="2"/>
        <v>0</v>
      </c>
    </row>
    <row r="16" spans="1:15">
      <c r="A16" s="303" t="s">
        <v>60</v>
      </c>
      <c r="B16" s="65">
        <f t="shared" si="0"/>
        <v>0</v>
      </c>
      <c r="C16" s="10"/>
      <c r="D16" s="10"/>
      <c r="E16" s="10"/>
      <c r="F16" s="10"/>
      <c r="G16" s="10"/>
      <c r="H16" s="107"/>
      <c r="I16" s="12"/>
      <c r="J16" s="359"/>
      <c r="K16" s="357"/>
      <c r="L16" s="357"/>
      <c r="M16" s="358">
        <f t="shared" si="2"/>
        <v>0</v>
      </c>
    </row>
    <row r="17" spans="1:15">
      <c r="A17" s="303" t="s">
        <v>61</v>
      </c>
      <c r="B17" s="65">
        <f t="shared" si="0"/>
        <v>0</v>
      </c>
      <c r="C17" s="10"/>
      <c r="D17" s="10"/>
      <c r="E17" s="10"/>
      <c r="F17" s="10"/>
      <c r="G17" s="10"/>
      <c r="H17" s="107"/>
      <c r="I17" s="12"/>
      <c r="J17" s="359"/>
      <c r="K17" s="357"/>
      <c r="L17" s="357"/>
      <c r="M17" s="358">
        <f t="shared" si="2"/>
        <v>0</v>
      </c>
    </row>
    <row r="18" spans="1:15" ht="17.25" thickBot="1">
      <c r="A18" s="304" t="s">
        <v>62</v>
      </c>
      <c r="B18" s="66">
        <f t="shared" si="0"/>
        <v>0</v>
      </c>
      <c r="C18" s="11"/>
      <c r="D18" s="11"/>
      <c r="E18" s="11"/>
      <c r="F18" s="11"/>
      <c r="G18" s="11"/>
      <c r="H18" s="108"/>
      <c r="I18" s="43"/>
      <c r="J18" s="360"/>
      <c r="K18" s="361"/>
      <c r="L18" s="361"/>
      <c r="M18" s="362">
        <f t="shared" si="2"/>
        <v>0</v>
      </c>
    </row>
    <row r="20" spans="1:15" ht="38.25">
      <c r="A20" s="492" t="s">
        <v>254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</row>
    <row r="21" spans="1:15" ht="17.25" thickBot="1">
      <c r="A21" s="22"/>
    </row>
    <row r="22" spans="1:15">
      <c r="A22" s="557" t="s">
        <v>35</v>
      </c>
      <c r="B22" s="560" t="s">
        <v>34</v>
      </c>
      <c r="C22" s="561"/>
      <c r="D22" s="561"/>
      <c r="E22" s="561"/>
      <c r="F22" s="561"/>
      <c r="G22" s="561"/>
      <c r="H22" s="561"/>
      <c r="I22" s="562"/>
      <c r="J22" s="560" t="s">
        <v>84</v>
      </c>
      <c r="K22" s="563"/>
      <c r="L22" s="561"/>
      <c r="M22" s="562"/>
    </row>
    <row r="23" spans="1:15">
      <c r="A23" s="558"/>
      <c r="B23" s="564" t="s">
        <v>13</v>
      </c>
      <c r="C23" s="566" t="s">
        <v>69</v>
      </c>
      <c r="D23" s="568" t="s">
        <v>131</v>
      </c>
      <c r="E23" s="568" t="s">
        <v>66</v>
      </c>
      <c r="F23" s="566" t="s">
        <v>67</v>
      </c>
      <c r="G23" s="569" t="s">
        <v>68</v>
      </c>
      <c r="H23" s="569" t="s">
        <v>18</v>
      </c>
      <c r="I23" s="570" t="s">
        <v>19</v>
      </c>
      <c r="J23" s="571" t="s">
        <v>280</v>
      </c>
      <c r="K23" s="573" t="s">
        <v>83</v>
      </c>
      <c r="L23" s="573" t="s">
        <v>221</v>
      </c>
      <c r="M23" s="575" t="s">
        <v>222</v>
      </c>
    </row>
    <row r="24" spans="1:15" ht="17.25" thickBot="1">
      <c r="A24" s="559"/>
      <c r="B24" s="565"/>
      <c r="C24" s="567"/>
      <c r="D24" s="501"/>
      <c r="E24" s="501"/>
      <c r="F24" s="567"/>
      <c r="G24" s="501"/>
      <c r="H24" s="501"/>
      <c r="I24" s="503"/>
      <c r="J24" s="572"/>
      <c r="K24" s="574"/>
      <c r="L24" s="574"/>
      <c r="M24" s="576"/>
    </row>
    <row r="25" spans="1:15">
      <c r="A25" s="302" t="s">
        <v>134</v>
      </c>
      <c r="B25" s="64">
        <f t="shared" ref="B25:B37" si="3">SUM(C25:H25)</f>
        <v>71022</v>
      </c>
      <c r="C25" s="26">
        <f t="shared" ref="C25:H25" si="4">SUM(C26:C37)</f>
        <v>0</v>
      </c>
      <c r="D25" s="26">
        <f t="shared" si="4"/>
        <v>0</v>
      </c>
      <c r="E25" s="26">
        <f t="shared" si="4"/>
        <v>10536</v>
      </c>
      <c r="F25" s="26">
        <f t="shared" si="4"/>
        <v>2286</v>
      </c>
      <c r="G25" s="26">
        <f t="shared" si="4"/>
        <v>58200</v>
      </c>
      <c r="H25" s="26">
        <f t="shared" si="4"/>
        <v>0</v>
      </c>
      <c r="I25" s="40"/>
      <c r="J25" s="353">
        <v>35000000</v>
      </c>
      <c r="K25" s="354">
        <f>SUM(K26:K37)</f>
        <v>48</v>
      </c>
      <c r="L25" s="354">
        <f>SUM(L26:L37)</f>
        <v>11768580</v>
      </c>
      <c r="M25" s="355"/>
    </row>
    <row r="26" spans="1:15">
      <c r="A26" s="303" t="s">
        <v>51</v>
      </c>
      <c r="B26" s="65">
        <f t="shared" si="3"/>
        <v>0</v>
      </c>
      <c r="C26" s="10"/>
      <c r="D26" s="10"/>
      <c r="E26" s="10"/>
      <c r="F26" s="10"/>
      <c r="G26" s="10"/>
      <c r="H26" s="107"/>
      <c r="I26" s="12"/>
      <c r="J26" s="356"/>
      <c r="K26" s="357"/>
      <c r="L26" s="357">
        <v>0</v>
      </c>
      <c r="M26" s="358"/>
    </row>
    <row r="27" spans="1:15">
      <c r="A27" s="303" t="s">
        <v>52</v>
      </c>
      <c r="B27" s="65">
        <f t="shared" si="3"/>
        <v>0</v>
      </c>
      <c r="C27" s="10"/>
      <c r="D27" s="10"/>
      <c r="E27" s="10"/>
      <c r="F27" s="10"/>
      <c r="G27" s="10"/>
      <c r="H27" s="107"/>
      <c r="I27" s="12"/>
      <c r="J27" s="359"/>
      <c r="K27" s="357"/>
      <c r="L27" s="357">
        <v>0</v>
      </c>
      <c r="M27" s="358"/>
    </row>
    <row r="28" spans="1:15">
      <c r="A28" s="303" t="s">
        <v>53</v>
      </c>
      <c r="B28" s="65">
        <f t="shared" si="3"/>
        <v>0</v>
      </c>
      <c r="C28" s="10"/>
      <c r="D28" s="10"/>
      <c r="E28" s="10"/>
      <c r="F28" s="10"/>
      <c r="G28" s="10"/>
      <c r="H28" s="107"/>
      <c r="I28" s="12"/>
      <c r="J28" s="359"/>
      <c r="K28" s="357"/>
      <c r="L28" s="357">
        <v>0</v>
      </c>
      <c r="M28" s="358"/>
    </row>
    <row r="29" spans="1:15">
      <c r="A29" s="303" t="s">
        <v>54</v>
      </c>
      <c r="B29" s="65">
        <f t="shared" si="3"/>
        <v>5439</v>
      </c>
      <c r="C29" s="10">
        <v>0</v>
      </c>
      <c r="D29" s="10">
        <v>0</v>
      </c>
      <c r="E29" s="10">
        <v>2472</v>
      </c>
      <c r="F29" s="10">
        <v>1267</v>
      </c>
      <c r="G29" s="10">
        <v>1700</v>
      </c>
      <c r="H29" s="107"/>
      <c r="I29" s="12"/>
      <c r="J29" s="359"/>
      <c r="K29" s="357">
        <v>10</v>
      </c>
      <c r="L29" s="357">
        <v>2544010</v>
      </c>
      <c r="M29" s="358">
        <f>J25-L29</f>
        <v>32455990</v>
      </c>
    </row>
    <row r="30" spans="1:15">
      <c r="A30" s="303" t="s">
        <v>55</v>
      </c>
      <c r="B30" s="65">
        <f t="shared" si="3"/>
        <v>34222</v>
      </c>
      <c r="C30" s="10">
        <v>0</v>
      </c>
      <c r="D30" s="10">
        <v>0</v>
      </c>
      <c r="E30" s="10">
        <v>4103</v>
      </c>
      <c r="F30" s="10">
        <v>519</v>
      </c>
      <c r="G30" s="10">
        <v>29600</v>
      </c>
      <c r="H30" s="107"/>
      <c r="I30" s="12"/>
      <c r="J30" s="359"/>
      <c r="K30" s="357">
        <v>19</v>
      </c>
      <c r="L30" s="357">
        <v>4710570</v>
      </c>
      <c r="M30" s="358">
        <f>M29-L30</f>
        <v>27745420</v>
      </c>
      <c r="O30" s="474"/>
    </row>
    <row r="31" spans="1:15">
      <c r="A31" s="303" t="s">
        <v>56</v>
      </c>
      <c r="B31" s="65">
        <f t="shared" si="3"/>
        <v>31361</v>
      </c>
      <c r="C31" s="10">
        <v>0</v>
      </c>
      <c r="D31" s="10">
        <v>0</v>
      </c>
      <c r="E31" s="10">
        <v>3961</v>
      </c>
      <c r="F31" s="10">
        <v>500</v>
      </c>
      <c r="G31" s="10">
        <v>26900</v>
      </c>
      <c r="H31" s="107"/>
      <c r="I31" s="12"/>
      <c r="J31" s="359"/>
      <c r="K31" s="357">
        <v>19</v>
      </c>
      <c r="L31" s="357">
        <v>4514000</v>
      </c>
      <c r="M31" s="358">
        <v>23231420</v>
      </c>
    </row>
    <row r="32" spans="1:15">
      <c r="A32" s="303" t="s">
        <v>57</v>
      </c>
      <c r="B32" s="65">
        <f t="shared" si="3"/>
        <v>0</v>
      </c>
      <c r="C32" s="10"/>
      <c r="D32" s="10"/>
      <c r="E32" s="10"/>
      <c r="F32" s="10"/>
      <c r="G32" s="10"/>
      <c r="H32" s="107"/>
      <c r="I32" s="12"/>
      <c r="J32" s="359"/>
      <c r="K32" s="357"/>
      <c r="L32" s="357"/>
      <c r="M32" s="358"/>
    </row>
    <row r="33" spans="1:13">
      <c r="A33" s="303" t="s">
        <v>58</v>
      </c>
      <c r="B33" s="65">
        <f t="shared" si="3"/>
        <v>0</v>
      </c>
      <c r="C33" s="10"/>
      <c r="D33" s="10"/>
      <c r="E33" s="10"/>
      <c r="F33" s="10"/>
      <c r="G33" s="10"/>
      <c r="H33" s="107"/>
      <c r="I33" s="12"/>
      <c r="J33" s="359"/>
      <c r="K33" s="357"/>
      <c r="L33" s="357"/>
      <c r="M33" s="358"/>
    </row>
    <row r="34" spans="1:13">
      <c r="A34" s="303" t="s">
        <v>59</v>
      </c>
      <c r="B34" s="65">
        <f t="shared" si="3"/>
        <v>0</v>
      </c>
      <c r="C34" s="10"/>
      <c r="D34" s="10"/>
      <c r="E34" s="10"/>
      <c r="F34" s="10"/>
      <c r="G34" s="10"/>
      <c r="H34" s="107"/>
      <c r="I34" s="12"/>
      <c r="J34" s="359"/>
      <c r="K34" s="357"/>
      <c r="L34" s="357"/>
      <c r="M34" s="358"/>
    </row>
    <row r="35" spans="1:13">
      <c r="A35" s="303" t="s">
        <v>60</v>
      </c>
      <c r="B35" s="65">
        <f t="shared" si="3"/>
        <v>0</v>
      </c>
      <c r="C35" s="10"/>
      <c r="D35" s="10"/>
      <c r="E35" s="10"/>
      <c r="F35" s="10"/>
      <c r="G35" s="10"/>
      <c r="H35" s="107"/>
      <c r="I35" s="12"/>
      <c r="J35" s="359"/>
      <c r="K35" s="357"/>
      <c r="L35" s="357"/>
      <c r="M35" s="358"/>
    </row>
    <row r="36" spans="1:13">
      <c r="A36" s="303" t="s">
        <v>61</v>
      </c>
      <c r="B36" s="65">
        <f t="shared" si="3"/>
        <v>0</v>
      </c>
      <c r="C36" s="10"/>
      <c r="D36" s="10"/>
      <c r="E36" s="10"/>
      <c r="F36" s="10"/>
      <c r="G36" s="10"/>
      <c r="H36" s="107"/>
      <c r="I36" s="12"/>
      <c r="J36" s="359"/>
      <c r="K36" s="357"/>
      <c r="L36" s="357"/>
      <c r="M36" s="358"/>
    </row>
    <row r="37" spans="1:13" ht="17.25" thickBot="1">
      <c r="A37" s="304" t="s">
        <v>62</v>
      </c>
      <c r="B37" s="66">
        <f t="shared" si="3"/>
        <v>0</v>
      </c>
      <c r="C37" s="11"/>
      <c r="D37" s="11"/>
      <c r="E37" s="11"/>
      <c r="F37" s="11"/>
      <c r="G37" s="11"/>
      <c r="H37" s="108"/>
      <c r="I37" s="43"/>
      <c r="J37" s="360"/>
      <c r="K37" s="361"/>
      <c r="L37" s="361"/>
      <c r="M37" s="362"/>
    </row>
  </sheetData>
  <mergeCells count="32">
    <mergeCell ref="A1:M1"/>
    <mergeCell ref="A3:A5"/>
    <mergeCell ref="B3:I3"/>
    <mergeCell ref="J3:M3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F4:F5"/>
    <mergeCell ref="A20:M20"/>
    <mergeCell ref="A22:A24"/>
    <mergeCell ref="B22:I22"/>
    <mergeCell ref="J22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5" zoomScaleNormal="85" workbookViewId="0">
      <selection activeCell="G23" sqref="G23"/>
    </sheetView>
  </sheetViews>
  <sheetFormatPr defaultColWidth="9" defaultRowHeight="16.5"/>
  <cols>
    <col min="1" max="2" width="9.25" style="62" customWidth="1"/>
    <col min="3" max="5" width="15.625" style="62" customWidth="1"/>
    <col min="6" max="6" width="8.25" style="47" customWidth="1"/>
    <col min="7" max="8" width="15.625" style="47" customWidth="1"/>
    <col min="9" max="16384" width="9" style="45"/>
  </cols>
  <sheetData>
    <row r="1" spans="1:8" ht="38.25">
      <c r="A1" s="577" t="s">
        <v>276</v>
      </c>
      <c r="B1" s="577"/>
      <c r="C1" s="577"/>
      <c r="D1" s="577"/>
      <c r="E1" s="577"/>
      <c r="F1" s="577"/>
      <c r="G1" s="577"/>
      <c r="H1" s="577"/>
    </row>
    <row r="2" spans="1:8" ht="51.6" customHeight="1" thickBot="1">
      <c r="A2" s="46"/>
      <c r="B2" s="204"/>
      <c r="C2" s="204"/>
      <c r="D2" s="204"/>
      <c r="E2" s="204"/>
    </row>
    <row r="3" spans="1:8" s="48" customFormat="1" ht="17.25">
      <c r="A3" s="586" t="s">
        <v>26</v>
      </c>
      <c r="B3" s="205"/>
      <c r="C3" s="589" t="s">
        <v>157</v>
      </c>
      <c r="D3" s="589"/>
      <c r="E3" s="590"/>
      <c r="F3" s="591" t="s">
        <v>27</v>
      </c>
      <c r="G3" s="591"/>
      <c r="H3" s="592"/>
    </row>
    <row r="4" spans="1:8" s="49" customFormat="1">
      <c r="A4" s="587"/>
      <c r="B4" s="597" t="s">
        <v>172</v>
      </c>
      <c r="C4" s="593" t="s">
        <v>21</v>
      </c>
      <c r="D4" s="595" t="s">
        <v>22</v>
      </c>
      <c r="E4" s="584" t="s">
        <v>23</v>
      </c>
      <c r="F4" s="578" t="s">
        <v>63</v>
      </c>
      <c r="G4" s="580" t="s">
        <v>24</v>
      </c>
      <c r="H4" s="582" t="s">
        <v>25</v>
      </c>
    </row>
    <row r="5" spans="1:8" s="49" customFormat="1" ht="17.25" thickBot="1">
      <c r="A5" s="588"/>
      <c r="B5" s="598"/>
      <c r="C5" s="594"/>
      <c r="D5" s="596"/>
      <c r="E5" s="585"/>
      <c r="F5" s="579"/>
      <c r="G5" s="581"/>
      <c r="H5" s="583"/>
    </row>
    <row r="6" spans="1:8" ht="20.100000000000001" customHeight="1">
      <c r="A6" s="305" t="s">
        <v>79</v>
      </c>
      <c r="B6" s="216">
        <f>SUM(C6,D6)</f>
        <v>0</v>
      </c>
      <c r="C6" s="210">
        <f>SUM(C7:C18)</f>
        <v>0</v>
      </c>
      <c r="D6" s="210">
        <f t="shared" ref="D6" si="0">SUM(D7:D18)</f>
        <v>0</v>
      </c>
      <c r="E6" s="211">
        <f t="shared" ref="E6" si="1">SUM(E7:E18)</f>
        <v>0</v>
      </c>
      <c r="F6" s="212">
        <f t="shared" ref="F6:F18" si="2">SUM(G6:H6)</f>
        <v>2146</v>
      </c>
      <c r="G6" s="212">
        <f>SUM(G7:G18)</f>
        <v>1072</v>
      </c>
      <c r="H6" s="215">
        <f>SUM(H7:H18)</f>
        <v>1074</v>
      </c>
    </row>
    <row r="7" spans="1:8" ht="20.100000000000001" customHeight="1">
      <c r="A7" s="305" t="s">
        <v>77</v>
      </c>
      <c r="B7" s="217">
        <f>SUM(C7,D7)</f>
        <v>0</v>
      </c>
      <c r="C7" s="206">
        <v>0</v>
      </c>
      <c r="D7" s="206">
        <v>0</v>
      </c>
      <c r="E7" s="207">
        <v>0</v>
      </c>
      <c r="F7" s="213">
        <f t="shared" si="2"/>
        <v>320</v>
      </c>
      <c r="G7" s="54">
        <v>130</v>
      </c>
      <c r="H7" s="63">
        <v>190</v>
      </c>
    </row>
    <row r="8" spans="1:8" ht="20.100000000000001" customHeight="1">
      <c r="A8" s="305" t="s">
        <v>52</v>
      </c>
      <c r="B8" s="217">
        <f t="shared" ref="B8:B18" si="3">SUM(C8,D8)</f>
        <v>0</v>
      </c>
      <c r="C8" s="206">
        <v>0</v>
      </c>
      <c r="D8" s="206">
        <v>0</v>
      </c>
      <c r="E8" s="207">
        <v>0</v>
      </c>
      <c r="F8" s="213">
        <f t="shared" si="2"/>
        <v>360</v>
      </c>
      <c r="G8" s="54">
        <v>140</v>
      </c>
      <c r="H8" s="63">
        <v>220</v>
      </c>
    </row>
    <row r="9" spans="1:8" ht="20.100000000000001" customHeight="1">
      <c r="A9" s="305" t="s">
        <v>53</v>
      </c>
      <c r="B9" s="217">
        <f t="shared" si="3"/>
        <v>0</v>
      </c>
      <c r="C9" s="206">
        <v>0</v>
      </c>
      <c r="D9" s="206">
        <v>0</v>
      </c>
      <c r="E9" s="207">
        <v>0</v>
      </c>
      <c r="F9" s="213">
        <f t="shared" si="2"/>
        <v>290</v>
      </c>
      <c r="G9" s="54">
        <v>150</v>
      </c>
      <c r="H9" s="63">
        <v>140</v>
      </c>
    </row>
    <row r="10" spans="1:8" ht="20.100000000000001" customHeight="1">
      <c r="A10" s="305" t="s">
        <v>54</v>
      </c>
      <c r="B10" s="217">
        <f t="shared" si="3"/>
        <v>0</v>
      </c>
      <c r="C10" s="206">
        <v>0</v>
      </c>
      <c r="D10" s="206">
        <v>0</v>
      </c>
      <c r="E10" s="207">
        <v>0</v>
      </c>
      <c r="F10" s="213">
        <f t="shared" si="2"/>
        <v>425</v>
      </c>
      <c r="G10" s="54">
        <v>235</v>
      </c>
      <c r="H10" s="63">
        <v>190</v>
      </c>
    </row>
    <row r="11" spans="1:8" ht="20.100000000000001" customHeight="1">
      <c r="A11" s="305" t="s">
        <v>55</v>
      </c>
      <c r="B11" s="217">
        <f t="shared" si="3"/>
        <v>0</v>
      </c>
      <c r="C11" s="206">
        <v>0</v>
      </c>
      <c r="D11" s="206">
        <v>0</v>
      </c>
      <c r="E11" s="207">
        <v>0</v>
      </c>
      <c r="F11" s="213">
        <f t="shared" si="2"/>
        <v>414</v>
      </c>
      <c r="G11" s="54">
        <v>230</v>
      </c>
      <c r="H11" s="63">
        <v>184</v>
      </c>
    </row>
    <row r="12" spans="1:8" ht="20.100000000000001" customHeight="1">
      <c r="A12" s="305" t="s">
        <v>56</v>
      </c>
      <c r="B12" s="217">
        <f t="shared" si="3"/>
        <v>0</v>
      </c>
      <c r="C12" s="206">
        <v>0</v>
      </c>
      <c r="D12" s="206">
        <v>0</v>
      </c>
      <c r="E12" s="207">
        <v>0</v>
      </c>
      <c r="F12" s="213">
        <f t="shared" si="2"/>
        <v>337</v>
      </c>
      <c r="G12" s="54">
        <v>187</v>
      </c>
      <c r="H12" s="63">
        <v>150</v>
      </c>
    </row>
    <row r="13" spans="1:8" ht="20.100000000000001" customHeight="1">
      <c r="A13" s="305" t="s">
        <v>57</v>
      </c>
      <c r="B13" s="217">
        <f t="shared" si="3"/>
        <v>0</v>
      </c>
      <c r="C13" s="206"/>
      <c r="D13" s="206"/>
      <c r="E13" s="207"/>
      <c r="F13" s="213">
        <f t="shared" si="2"/>
        <v>0</v>
      </c>
      <c r="G13" s="54"/>
      <c r="H13" s="63"/>
    </row>
    <row r="14" spans="1:8" ht="20.100000000000001" customHeight="1">
      <c r="A14" s="305" t="s">
        <v>58</v>
      </c>
      <c r="B14" s="217">
        <f t="shared" si="3"/>
        <v>0</v>
      </c>
      <c r="C14" s="206"/>
      <c r="D14" s="206"/>
      <c r="E14" s="207"/>
      <c r="F14" s="213">
        <f t="shared" si="2"/>
        <v>0</v>
      </c>
      <c r="G14" s="54"/>
      <c r="H14" s="63"/>
    </row>
    <row r="15" spans="1:8" ht="20.100000000000001" customHeight="1">
      <c r="A15" s="305" t="s">
        <v>59</v>
      </c>
      <c r="B15" s="217">
        <f t="shared" si="3"/>
        <v>0</v>
      </c>
      <c r="C15" s="206"/>
      <c r="D15" s="206"/>
      <c r="E15" s="207"/>
      <c r="F15" s="213">
        <f t="shared" si="2"/>
        <v>0</v>
      </c>
      <c r="G15" s="54"/>
      <c r="H15" s="63"/>
    </row>
    <row r="16" spans="1:8" ht="20.100000000000001" customHeight="1">
      <c r="A16" s="305" t="s">
        <v>60</v>
      </c>
      <c r="B16" s="217">
        <f t="shared" si="3"/>
        <v>0</v>
      </c>
      <c r="C16" s="206"/>
      <c r="D16" s="206"/>
      <c r="E16" s="207"/>
      <c r="F16" s="213">
        <f t="shared" si="2"/>
        <v>0</v>
      </c>
      <c r="G16" s="54"/>
      <c r="H16" s="63"/>
    </row>
    <row r="17" spans="1:8" ht="20.100000000000001" customHeight="1">
      <c r="A17" s="305" t="s">
        <v>61</v>
      </c>
      <c r="B17" s="217">
        <f t="shared" si="3"/>
        <v>0</v>
      </c>
      <c r="C17" s="206"/>
      <c r="D17" s="206"/>
      <c r="E17" s="207"/>
      <c r="F17" s="213">
        <f t="shared" si="2"/>
        <v>0</v>
      </c>
      <c r="G17" s="54"/>
      <c r="H17" s="63"/>
    </row>
    <row r="18" spans="1:8" ht="20.100000000000001" customHeight="1" thickBot="1">
      <c r="A18" s="306" t="s">
        <v>62</v>
      </c>
      <c r="B18" s="218">
        <f t="shared" si="3"/>
        <v>0</v>
      </c>
      <c r="C18" s="208"/>
      <c r="D18" s="208"/>
      <c r="E18" s="209"/>
      <c r="F18" s="214">
        <f t="shared" si="2"/>
        <v>0</v>
      </c>
      <c r="G18" s="71"/>
      <c r="H18" s="72"/>
    </row>
  </sheetData>
  <mergeCells count="11">
    <mergeCell ref="A1:H1"/>
    <mergeCell ref="F4:F5"/>
    <mergeCell ref="G4:G5"/>
    <mergeCell ref="H4:H5"/>
    <mergeCell ref="E4:E5"/>
    <mergeCell ref="A3:A5"/>
    <mergeCell ref="C3:E3"/>
    <mergeCell ref="F3:H3"/>
    <mergeCell ref="C4:C5"/>
    <mergeCell ref="D4:D5"/>
    <mergeCell ref="B4:B5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85" zoomScaleNormal="85" zoomScaleSheetLayoutView="85" workbookViewId="0">
      <selection activeCell="B12" sqref="B12"/>
    </sheetView>
  </sheetViews>
  <sheetFormatPr defaultColWidth="9" defaultRowHeight="16.5"/>
  <cols>
    <col min="1" max="1" width="5.375" style="172" bestFit="1" customWidth="1"/>
    <col min="2" max="3" width="27.25" style="4" customWidth="1"/>
    <col min="4" max="4" width="27.25" style="3" customWidth="1"/>
    <col min="5" max="5" width="4.75" style="2" customWidth="1"/>
    <col min="6" max="16384" width="9" style="2"/>
  </cols>
  <sheetData>
    <row r="1" spans="1:5" ht="38.25">
      <c r="A1" s="599" t="s">
        <v>135</v>
      </c>
      <c r="B1" s="599"/>
      <c r="C1" s="599"/>
      <c r="D1" s="599"/>
    </row>
    <row r="2" spans="1:5" ht="73.150000000000006" customHeight="1" thickBot="1">
      <c r="A2" s="173"/>
    </row>
    <row r="3" spans="1:5" s="7" customFormat="1" ht="18" thickBot="1">
      <c r="A3" s="508" t="s">
        <v>28</v>
      </c>
      <c r="B3" s="600" t="s">
        <v>29</v>
      </c>
      <c r="C3" s="601"/>
      <c r="D3" s="602"/>
    </row>
    <row r="4" spans="1:5" s="9" customFormat="1" ht="18" thickBot="1">
      <c r="A4" s="509"/>
      <c r="B4" s="352" t="s">
        <v>244</v>
      </c>
      <c r="C4" s="352" t="s">
        <v>245</v>
      </c>
      <c r="D4" s="352" t="s">
        <v>246</v>
      </c>
    </row>
    <row r="5" spans="1:5" ht="17.45" customHeight="1">
      <c r="A5" s="303" t="s">
        <v>79</v>
      </c>
      <c r="B5" s="402">
        <f>SUM(B6:B17)</f>
        <v>2</v>
      </c>
      <c r="C5" s="402">
        <f>SUM(C6:C17)</f>
        <v>0</v>
      </c>
      <c r="D5" s="402">
        <f>SUM(D6:D17)</f>
        <v>1290</v>
      </c>
    </row>
    <row r="6" spans="1:5" ht="17.45" customHeight="1">
      <c r="A6" s="303" t="s">
        <v>77</v>
      </c>
      <c r="B6" s="403">
        <v>1</v>
      </c>
      <c r="C6" s="403">
        <v>0</v>
      </c>
      <c r="D6" s="404">
        <v>250</v>
      </c>
      <c r="E6" s="110"/>
    </row>
    <row r="7" spans="1:5" ht="17.45" customHeight="1">
      <c r="A7" s="303" t="s">
        <v>52</v>
      </c>
      <c r="B7" s="403">
        <v>0</v>
      </c>
      <c r="C7" s="403">
        <v>0</v>
      </c>
      <c r="D7" s="404">
        <v>200</v>
      </c>
    </row>
    <row r="8" spans="1:5" ht="17.45" customHeight="1">
      <c r="A8" s="303" t="s">
        <v>53</v>
      </c>
      <c r="B8" s="403">
        <v>0</v>
      </c>
      <c r="C8" s="403">
        <v>0</v>
      </c>
      <c r="D8" s="404">
        <v>220</v>
      </c>
    </row>
    <row r="9" spans="1:5" ht="17.45" customHeight="1">
      <c r="A9" s="303" t="s">
        <v>54</v>
      </c>
      <c r="B9" s="403">
        <v>0</v>
      </c>
      <c r="C9" s="403">
        <v>0</v>
      </c>
      <c r="D9" s="404">
        <v>210</v>
      </c>
    </row>
    <row r="10" spans="1:5" ht="17.45" customHeight="1">
      <c r="A10" s="303" t="s">
        <v>55</v>
      </c>
      <c r="B10" s="403">
        <v>0</v>
      </c>
      <c r="C10" s="403">
        <v>0</v>
      </c>
      <c r="D10" s="404">
        <v>205</v>
      </c>
    </row>
    <row r="11" spans="1:5" ht="17.45" customHeight="1">
      <c r="A11" s="303" t="s">
        <v>98</v>
      </c>
      <c r="B11" s="403">
        <v>1</v>
      </c>
      <c r="C11" s="403">
        <v>0</v>
      </c>
      <c r="D11" s="404">
        <v>205</v>
      </c>
    </row>
    <row r="12" spans="1:5" ht="17.45" customHeight="1">
      <c r="A12" s="303" t="s">
        <v>57</v>
      </c>
      <c r="B12" s="403"/>
      <c r="C12" s="403"/>
      <c r="D12" s="404"/>
    </row>
    <row r="13" spans="1:5" ht="17.45" customHeight="1">
      <c r="A13" s="303" t="s">
        <v>58</v>
      </c>
      <c r="B13" s="403"/>
      <c r="C13" s="403"/>
      <c r="D13" s="404"/>
    </row>
    <row r="14" spans="1:5" ht="17.45" customHeight="1">
      <c r="A14" s="303" t="s">
        <v>59</v>
      </c>
      <c r="B14" s="403"/>
      <c r="C14" s="403"/>
      <c r="D14" s="404"/>
    </row>
    <row r="15" spans="1:5" ht="17.45" customHeight="1">
      <c r="A15" s="303" t="s">
        <v>60</v>
      </c>
      <c r="B15" s="403"/>
      <c r="C15" s="403"/>
      <c r="D15" s="404"/>
    </row>
    <row r="16" spans="1:5" ht="17.45" customHeight="1">
      <c r="A16" s="303" t="s">
        <v>61</v>
      </c>
      <c r="B16" s="403"/>
      <c r="C16" s="403"/>
      <c r="D16" s="404"/>
    </row>
    <row r="17" spans="1:4" ht="17.45" customHeight="1" thickBot="1">
      <c r="A17" s="304" t="s">
        <v>62</v>
      </c>
      <c r="B17" s="405"/>
      <c r="C17" s="405"/>
      <c r="D17" s="406"/>
    </row>
  </sheetData>
  <mergeCells count="3">
    <mergeCell ref="A1:D1"/>
    <mergeCell ref="A3:A4"/>
    <mergeCell ref="B3:D3"/>
  </mergeCells>
  <phoneticPr fontId="9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="80" zoomScaleNormal="85" zoomScaleSheetLayoutView="80" workbookViewId="0">
      <selection activeCell="G14" sqref="G14"/>
    </sheetView>
  </sheetViews>
  <sheetFormatPr defaultColWidth="9" defaultRowHeight="16.5"/>
  <cols>
    <col min="1" max="1" width="16.625" style="5" customWidth="1"/>
    <col min="2" max="4" width="12.625" style="19" customWidth="1"/>
    <col min="5" max="14" width="12.625" style="3" customWidth="1"/>
    <col min="15" max="15" width="9.25" style="19" customWidth="1"/>
    <col min="16" max="16384" width="9" style="2"/>
  </cols>
  <sheetData>
    <row r="1" spans="1:16" ht="45.75" customHeight="1">
      <c r="A1" s="492" t="s">
        <v>136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</row>
    <row r="2" spans="1:16" ht="60" customHeight="1" thickBot="1">
      <c r="A2" s="6"/>
    </row>
    <row r="3" spans="1:16" s="7" customFormat="1" ht="30" customHeight="1">
      <c r="A3" s="508" t="s">
        <v>26</v>
      </c>
      <c r="B3" s="606" t="s">
        <v>70</v>
      </c>
      <c r="C3" s="607"/>
      <c r="D3" s="608"/>
      <c r="E3" s="612" t="s">
        <v>75</v>
      </c>
      <c r="F3" s="613"/>
      <c r="G3" s="613"/>
      <c r="H3" s="613"/>
      <c r="I3" s="613"/>
      <c r="J3" s="614"/>
      <c r="K3" s="623" t="s">
        <v>74</v>
      </c>
      <c r="L3" s="624"/>
      <c r="M3" s="625"/>
      <c r="N3" s="626"/>
      <c r="O3" s="618" t="s">
        <v>71</v>
      </c>
      <c r="P3" s="603" t="s">
        <v>156</v>
      </c>
    </row>
    <row r="4" spans="1:16" s="9" customFormat="1" ht="20.100000000000001" customHeight="1">
      <c r="A4" s="509"/>
      <c r="B4" s="609"/>
      <c r="C4" s="610"/>
      <c r="D4" s="611"/>
      <c r="E4" s="615"/>
      <c r="F4" s="616"/>
      <c r="G4" s="616"/>
      <c r="H4" s="616"/>
      <c r="I4" s="616"/>
      <c r="J4" s="617"/>
      <c r="K4" s="627" t="s">
        <v>162</v>
      </c>
      <c r="L4" s="629" t="s">
        <v>261</v>
      </c>
      <c r="M4" s="621" t="s">
        <v>73</v>
      </c>
      <c r="N4" s="622"/>
      <c r="O4" s="619"/>
      <c r="P4" s="604"/>
    </row>
    <row r="5" spans="1:16" s="9" customFormat="1" ht="39.950000000000003" customHeight="1" thickBot="1">
      <c r="A5" s="509"/>
      <c r="B5" s="180" t="s">
        <v>14</v>
      </c>
      <c r="C5" s="181" t="s">
        <v>65</v>
      </c>
      <c r="D5" s="182" t="s">
        <v>227</v>
      </c>
      <c r="E5" s="186" t="s">
        <v>14</v>
      </c>
      <c r="F5" s="187" t="s">
        <v>66</v>
      </c>
      <c r="G5" s="188" t="s">
        <v>67</v>
      </c>
      <c r="H5" s="187" t="s">
        <v>68</v>
      </c>
      <c r="I5" s="188" t="s">
        <v>69</v>
      </c>
      <c r="J5" s="189" t="s">
        <v>18</v>
      </c>
      <c r="K5" s="628"/>
      <c r="L5" s="630"/>
      <c r="M5" s="193" t="s">
        <v>72</v>
      </c>
      <c r="N5" s="194" t="s">
        <v>252</v>
      </c>
      <c r="O5" s="620"/>
      <c r="P5" s="605"/>
    </row>
    <row r="6" spans="1:16" ht="20.100000000000001" customHeight="1">
      <c r="A6" s="307" t="s">
        <v>79</v>
      </c>
      <c r="B6" s="183">
        <f>SUM(B7:B18)</f>
        <v>34</v>
      </c>
      <c r="C6" s="20">
        <f>SUM(C7:C18)</f>
        <v>30</v>
      </c>
      <c r="D6" s="20">
        <f t="shared" ref="D6" si="0">SUM(D7:D18)</f>
        <v>4</v>
      </c>
      <c r="E6" s="190">
        <f>SUM(E7:E18)</f>
        <v>4175</v>
      </c>
      <c r="F6" s="363">
        <f t="shared" ref="F6:N6" si="1">SUM(F7:F18)</f>
        <v>2335</v>
      </c>
      <c r="G6" s="363">
        <f t="shared" si="1"/>
        <v>1720</v>
      </c>
      <c r="H6" s="363">
        <f t="shared" si="1"/>
        <v>120</v>
      </c>
      <c r="I6" s="363">
        <f t="shared" si="1"/>
        <v>0</v>
      </c>
      <c r="J6" s="363">
        <f t="shared" si="1"/>
        <v>0</v>
      </c>
      <c r="K6" s="364">
        <f t="shared" si="1"/>
        <v>0</v>
      </c>
      <c r="L6" s="365">
        <f>SUM(L7:L18)</f>
        <v>0</v>
      </c>
      <c r="M6" s="365">
        <f t="shared" si="1"/>
        <v>0</v>
      </c>
      <c r="N6" s="366">
        <f t="shared" si="1"/>
        <v>0</v>
      </c>
      <c r="O6" s="175">
        <f>SUM(O7:O18)</f>
        <v>14</v>
      </c>
      <c r="P6" s="179">
        <f>SUM(P7:P18)</f>
        <v>0</v>
      </c>
    </row>
    <row r="7" spans="1:16" s="471" customFormat="1" ht="20.100000000000001" customHeight="1">
      <c r="A7" s="461" t="s">
        <v>96</v>
      </c>
      <c r="B7" s="462">
        <f t="shared" ref="B7:B18" si="2">SUM(C7:D7)</f>
        <v>6</v>
      </c>
      <c r="C7" s="463">
        <v>6</v>
      </c>
      <c r="D7" s="464">
        <v>0</v>
      </c>
      <c r="E7" s="465">
        <f>SUM(F7:J7)</f>
        <v>220</v>
      </c>
      <c r="F7" s="466">
        <v>220</v>
      </c>
      <c r="G7" s="466">
        <v>0</v>
      </c>
      <c r="H7" s="466">
        <v>0</v>
      </c>
      <c r="I7" s="466">
        <v>0</v>
      </c>
      <c r="J7" s="467">
        <v>0</v>
      </c>
      <c r="K7" s="468">
        <v>0</v>
      </c>
      <c r="L7" s="466">
        <v>0</v>
      </c>
      <c r="M7" s="466">
        <v>0</v>
      </c>
      <c r="N7" s="467">
        <v>0</v>
      </c>
      <c r="O7" s="469">
        <v>1</v>
      </c>
      <c r="P7" s="470" t="s">
        <v>269</v>
      </c>
    </row>
    <row r="8" spans="1:16" s="471" customFormat="1" ht="20.100000000000001" customHeight="1">
      <c r="A8" s="461" t="s">
        <v>52</v>
      </c>
      <c r="B8" s="462">
        <f t="shared" si="2"/>
        <v>6</v>
      </c>
      <c r="C8" s="463">
        <v>6</v>
      </c>
      <c r="D8" s="464">
        <v>0</v>
      </c>
      <c r="E8" s="465">
        <f t="shared" ref="E8:E18" si="3">SUM(F8:J8)</f>
        <v>300</v>
      </c>
      <c r="F8" s="466">
        <v>280</v>
      </c>
      <c r="G8" s="466">
        <v>20</v>
      </c>
      <c r="H8" s="466">
        <v>0</v>
      </c>
      <c r="I8" s="466">
        <v>0</v>
      </c>
      <c r="J8" s="467">
        <v>0</v>
      </c>
      <c r="K8" s="468">
        <v>0</v>
      </c>
      <c r="L8" s="466">
        <v>0</v>
      </c>
      <c r="M8" s="472">
        <v>0</v>
      </c>
      <c r="N8" s="464">
        <v>0</v>
      </c>
      <c r="O8" s="470">
        <v>1</v>
      </c>
      <c r="P8" s="470" t="s">
        <v>271</v>
      </c>
    </row>
    <row r="9" spans="1:16" ht="20.100000000000001" customHeight="1">
      <c r="A9" s="297" t="s">
        <v>53</v>
      </c>
      <c r="B9" s="184">
        <f t="shared" si="2"/>
        <v>7</v>
      </c>
      <c r="C9" s="69">
        <v>7</v>
      </c>
      <c r="D9" s="35">
        <v>0</v>
      </c>
      <c r="E9" s="191">
        <f t="shared" si="3"/>
        <v>330</v>
      </c>
      <c r="F9" s="367">
        <v>330</v>
      </c>
      <c r="G9" s="367">
        <v>0</v>
      </c>
      <c r="H9" s="367">
        <v>0</v>
      </c>
      <c r="I9" s="367">
        <v>0</v>
      </c>
      <c r="J9" s="368">
        <v>0</v>
      </c>
      <c r="K9" s="369">
        <v>0</v>
      </c>
      <c r="L9" s="407">
        <v>0</v>
      </c>
      <c r="M9" s="370">
        <v>0</v>
      </c>
      <c r="N9" s="371">
        <v>0</v>
      </c>
      <c r="O9" s="68">
        <v>0</v>
      </c>
      <c r="P9" s="176" t="s">
        <v>272</v>
      </c>
    </row>
    <row r="10" spans="1:16" ht="20.100000000000001" customHeight="1">
      <c r="A10" s="297" t="s">
        <v>54</v>
      </c>
      <c r="B10" s="184">
        <f t="shared" si="2"/>
        <v>4</v>
      </c>
      <c r="C10" s="69">
        <v>4</v>
      </c>
      <c r="D10" s="35">
        <v>0</v>
      </c>
      <c r="E10" s="191">
        <f t="shared" si="3"/>
        <v>1535</v>
      </c>
      <c r="F10" s="367">
        <v>575</v>
      </c>
      <c r="G10" s="367">
        <v>840</v>
      </c>
      <c r="H10" s="367">
        <v>120</v>
      </c>
      <c r="I10" s="367">
        <v>0</v>
      </c>
      <c r="J10" s="368">
        <v>0</v>
      </c>
      <c r="K10" s="369">
        <v>0</v>
      </c>
      <c r="L10" s="407">
        <v>0</v>
      </c>
      <c r="M10" s="367">
        <v>0</v>
      </c>
      <c r="N10" s="368">
        <v>0</v>
      </c>
      <c r="O10" s="68">
        <v>4</v>
      </c>
      <c r="P10" s="176" t="s">
        <v>277</v>
      </c>
    </row>
    <row r="11" spans="1:16" ht="20.100000000000001" customHeight="1">
      <c r="A11" s="297" t="s">
        <v>55</v>
      </c>
      <c r="B11" s="184">
        <f t="shared" si="2"/>
        <v>4</v>
      </c>
      <c r="C11" s="69">
        <v>4</v>
      </c>
      <c r="D11" s="35">
        <v>0</v>
      </c>
      <c r="E11" s="191">
        <f t="shared" si="3"/>
        <v>935</v>
      </c>
      <c r="F11" s="367">
        <v>435</v>
      </c>
      <c r="G11" s="367">
        <v>500</v>
      </c>
      <c r="H11" s="367">
        <v>0</v>
      </c>
      <c r="I11" s="367">
        <v>0</v>
      </c>
      <c r="J11" s="368">
        <v>0</v>
      </c>
      <c r="K11" s="369">
        <v>0</v>
      </c>
      <c r="L11" s="407">
        <v>0</v>
      </c>
      <c r="M11" s="367">
        <v>0</v>
      </c>
      <c r="N11" s="368">
        <v>0</v>
      </c>
      <c r="O11" s="68">
        <v>4</v>
      </c>
      <c r="P11" s="176" t="s">
        <v>283</v>
      </c>
    </row>
    <row r="12" spans="1:16" ht="20.100000000000001" customHeight="1">
      <c r="A12" s="297" t="s">
        <v>56</v>
      </c>
      <c r="B12" s="184">
        <f t="shared" si="2"/>
        <v>7</v>
      </c>
      <c r="C12" s="69">
        <v>3</v>
      </c>
      <c r="D12" s="35">
        <v>4</v>
      </c>
      <c r="E12" s="191">
        <f t="shared" si="3"/>
        <v>855</v>
      </c>
      <c r="F12" s="367">
        <v>495</v>
      </c>
      <c r="G12" s="367">
        <v>360</v>
      </c>
      <c r="H12" s="367">
        <v>0</v>
      </c>
      <c r="I12" s="367">
        <v>0</v>
      </c>
      <c r="J12" s="368">
        <v>0</v>
      </c>
      <c r="K12" s="369">
        <v>0</v>
      </c>
      <c r="L12" s="407">
        <v>0</v>
      </c>
      <c r="M12" s="367">
        <v>0</v>
      </c>
      <c r="N12" s="368">
        <v>0</v>
      </c>
      <c r="O12" s="68">
        <v>4</v>
      </c>
      <c r="P12" s="176" t="s">
        <v>283</v>
      </c>
    </row>
    <row r="13" spans="1:16" ht="20.100000000000001" customHeight="1">
      <c r="A13" s="297" t="s">
        <v>57</v>
      </c>
      <c r="B13" s="184">
        <f t="shared" si="2"/>
        <v>0</v>
      </c>
      <c r="C13" s="69"/>
      <c r="D13" s="35"/>
      <c r="E13" s="191">
        <f t="shared" si="3"/>
        <v>0</v>
      </c>
      <c r="F13" s="367"/>
      <c r="G13" s="367"/>
      <c r="H13" s="367"/>
      <c r="I13" s="367"/>
      <c r="J13" s="368"/>
      <c r="K13" s="369"/>
      <c r="L13" s="407"/>
      <c r="M13" s="367"/>
      <c r="N13" s="368"/>
      <c r="O13" s="68"/>
      <c r="P13" s="177"/>
    </row>
    <row r="14" spans="1:16" ht="20.100000000000001" customHeight="1">
      <c r="A14" s="297" t="s">
        <v>58</v>
      </c>
      <c r="B14" s="184">
        <f t="shared" si="2"/>
        <v>0</v>
      </c>
      <c r="C14" s="69"/>
      <c r="D14" s="35"/>
      <c r="E14" s="191">
        <f t="shared" si="3"/>
        <v>0</v>
      </c>
      <c r="F14" s="367"/>
      <c r="G14" s="367"/>
      <c r="H14" s="367"/>
      <c r="I14" s="367"/>
      <c r="J14" s="368"/>
      <c r="K14" s="369"/>
      <c r="L14" s="407"/>
      <c r="M14" s="367"/>
      <c r="N14" s="368"/>
      <c r="O14" s="68"/>
      <c r="P14" s="177"/>
    </row>
    <row r="15" spans="1:16" ht="20.100000000000001" customHeight="1">
      <c r="A15" s="297" t="s">
        <v>59</v>
      </c>
      <c r="B15" s="184">
        <f t="shared" si="2"/>
        <v>0</v>
      </c>
      <c r="C15" s="69"/>
      <c r="D15" s="35"/>
      <c r="E15" s="191">
        <f t="shared" si="3"/>
        <v>0</v>
      </c>
      <c r="F15" s="367"/>
      <c r="G15" s="367"/>
      <c r="H15" s="367"/>
      <c r="I15" s="367"/>
      <c r="J15" s="368"/>
      <c r="K15" s="369"/>
      <c r="L15" s="407"/>
      <c r="M15" s="372"/>
      <c r="N15" s="368"/>
      <c r="O15" s="68"/>
      <c r="P15" s="177"/>
    </row>
    <row r="16" spans="1:16" ht="20.100000000000001" customHeight="1">
      <c r="A16" s="297" t="s">
        <v>60</v>
      </c>
      <c r="B16" s="184">
        <f t="shared" si="2"/>
        <v>0</v>
      </c>
      <c r="C16" s="69"/>
      <c r="D16" s="35"/>
      <c r="E16" s="191">
        <f t="shared" si="3"/>
        <v>0</v>
      </c>
      <c r="F16" s="367"/>
      <c r="G16" s="367"/>
      <c r="H16" s="367"/>
      <c r="I16" s="367"/>
      <c r="J16" s="368"/>
      <c r="K16" s="369"/>
      <c r="L16" s="407"/>
      <c r="M16" s="367"/>
      <c r="N16" s="368"/>
      <c r="O16" s="68"/>
      <c r="P16" s="177"/>
    </row>
    <row r="17" spans="1:16" ht="20.100000000000001" customHeight="1">
      <c r="A17" s="297" t="s">
        <v>61</v>
      </c>
      <c r="B17" s="184">
        <f t="shared" si="2"/>
        <v>0</v>
      </c>
      <c r="C17" s="69"/>
      <c r="D17" s="35"/>
      <c r="E17" s="191">
        <f t="shared" si="3"/>
        <v>0</v>
      </c>
      <c r="F17" s="367"/>
      <c r="G17" s="367"/>
      <c r="H17" s="367"/>
      <c r="I17" s="367"/>
      <c r="J17" s="368"/>
      <c r="K17" s="369"/>
      <c r="L17" s="407"/>
      <c r="M17" s="367"/>
      <c r="N17" s="368"/>
      <c r="O17" s="68"/>
      <c r="P17" s="177"/>
    </row>
    <row r="18" spans="1:16" ht="20.100000000000001" customHeight="1" thickBot="1">
      <c r="A18" s="301" t="s">
        <v>62</v>
      </c>
      <c r="B18" s="185">
        <f t="shared" si="2"/>
        <v>0</v>
      </c>
      <c r="C18" s="70"/>
      <c r="D18" s="67"/>
      <c r="E18" s="192">
        <f t="shared" si="3"/>
        <v>0</v>
      </c>
      <c r="F18" s="373"/>
      <c r="G18" s="373"/>
      <c r="H18" s="373"/>
      <c r="I18" s="373"/>
      <c r="J18" s="374"/>
      <c r="K18" s="375"/>
      <c r="L18" s="408"/>
      <c r="M18" s="373"/>
      <c r="N18" s="374"/>
      <c r="O18" s="174"/>
      <c r="P18" s="178"/>
    </row>
  </sheetData>
  <mergeCells count="10">
    <mergeCell ref="A1:O1"/>
    <mergeCell ref="P3:P5"/>
    <mergeCell ref="B3:D4"/>
    <mergeCell ref="E3:J4"/>
    <mergeCell ref="O3:O5"/>
    <mergeCell ref="M4:N4"/>
    <mergeCell ref="A3:A5"/>
    <mergeCell ref="K3:N3"/>
    <mergeCell ref="K4:K5"/>
    <mergeCell ref="L4:L5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4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zoomScale="85" zoomScaleNormal="85" workbookViewId="0">
      <selection activeCell="CS10" sqref="CS10"/>
    </sheetView>
  </sheetViews>
  <sheetFormatPr defaultColWidth="9" defaultRowHeight="16.5"/>
  <cols>
    <col min="1" max="1" width="16.625" style="5" customWidth="1"/>
    <col min="2" max="7" width="10.625" style="22" customWidth="1"/>
    <col min="8" max="8" width="12.125" style="22" customWidth="1"/>
    <col min="9" max="16384" width="9" style="22"/>
  </cols>
  <sheetData>
    <row r="1" spans="1:20" ht="48.75" customHeight="1">
      <c r="A1" s="647" t="s">
        <v>97</v>
      </c>
      <c r="B1" s="493"/>
      <c r="C1" s="493"/>
      <c r="D1" s="493"/>
      <c r="E1" s="493"/>
      <c r="F1" s="493"/>
      <c r="G1" s="493"/>
      <c r="H1" s="493"/>
    </row>
    <row r="2" spans="1:20" ht="47.25" customHeight="1">
      <c r="A2" s="105"/>
      <c r="B2" s="104"/>
      <c r="C2" s="104"/>
      <c r="D2" s="104"/>
      <c r="E2" s="104"/>
      <c r="F2" s="104"/>
      <c r="G2" s="104"/>
      <c r="H2" s="104"/>
    </row>
    <row r="3" spans="1:20" ht="20.25" customHeight="1" thickBot="1">
      <c r="A3" s="87" t="s">
        <v>85</v>
      </c>
    </row>
    <row r="4" spans="1:20" s="23" customFormat="1" ht="30" customHeight="1">
      <c r="A4" s="642" t="s">
        <v>28</v>
      </c>
      <c r="B4" s="645" t="s">
        <v>36</v>
      </c>
      <c r="C4" s="645"/>
      <c r="D4" s="645"/>
      <c r="E4" s="645"/>
      <c r="F4" s="645"/>
      <c r="G4" s="645"/>
      <c r="H4" s="646"/>
    </row>
    <row r="5" spans="1:20" s="24" customFormat="1" ht="16.5" customHeight="1">
      <c r="A5" s="643"/>
      <c r="B5" s="648" t="s">
        <v>13</v>
      </c>
      <c r="C5" s="650" t="s">
        <v>30</v>
      </c>
      <c r="D5" s="573" t="s">
        <v>31</v>
      </c>
      <c r="E5" s="652" t="s">
        <v>32</v>
      </c>
      <c r="F5" s="573" t="s">
        <v>33</v>
      </c>
      <c r="G5" s="573" t="s">
        <v>18</v>
      </c>
      <c r="H5" s="575" t="s">
        <v>19</v>
      </c>
    </row>
    <row r="6" spans="1:20" s="24" customFormat="1" ht="33.75" customHeight="1" thickBot="1">
      <c r="A6" s="644"/>
      <c r="B6" s="649"/>
      <c r="C6" s="651"/>
      <c r="D6" s="574"/>
      <c r="E6" s="574"/>
      <c r="F6" s="574"/>
      <c r="G6" s="574"/>
      <c r="H6" s="576"/>
    </row>
    <row r="7" spans="1:20" ht="20.100000000000001" customHeight="1">
      <c r="A7" s="311" t="s">
        <v>63</v>
      </c>
      <c r="B7" s="97">
        <f t="shared" ref="B7:B12" si="0">SUM(C7:G7)</f>
        <v>657</v>
      </c>
      <c r="C7" s="31">
        <f>SUM(C8:C12)</f>
        <v>321</v>
      </c>
      <c r="D7" s="31">
        <f t="shared" ref="D7:G7" si="1">SUM(D8:D12)</f>
        <v>2</v>
      </c>
      <c r="E7" s="31">
        <f t="shared" si="1"/>
        <v>0</v>
      </c>
      <c r="F7" s="31">
        <f t="shared" si="1"/>
        <v>295</v>
      </c>
      <c r="G7" s="31">
        <f t="shared" si="1"/>
        <v>39</v>
      </c>
      <c r="H7" s="41"/>
    </row>
    <row r="8" spans="1:20" ht="20.100000000000001" customHeight="1">
      <c r="A8" s="312" t="s">
        <v>2</v>
      </c>
      <c r="B8" s="98">
        <f t="shared" si="0"/>
        <v>51</v>
      </c>
      <c r="C8" s="16">
        <f>F18</f>
        <v>51</v>
      </c>
      <c r="D8" s="16">
        <f>B28</f>
        <v>0</v>
      </c>
      <c r="E8" s="16">
        <v>0</v>
      </c>
      <c r="F8" s="16">
        <v>0</v>
      </c>
      <c r="G8" s="16">
        <v>0</v>
      </c>
      <c r="H8" s="25"/>
    </row>
    <row r="9" spans="1:20" ht="20.100000000000001" customHeight="1">
      <c r="A9" s="312" t="s">
        <v>0</v>
      </c>
      <c r="B9" s="476">
        <f t="shared" si="0"/>
        <v>40</v>
      </c>
      <c r="C9" s="477">
        <v>40</v>
      </c>
      <c r="D9" s="477">
        <f t="shared" ref="D9:D12" si="2">B29</f>
        <v>0</v>
      </c>
      <c r="E9" s="477">
        <v>0</v>
      </c>
      <c r="F9" s="477">
        <v>0</v>
      </c>
      <c r="G9" s="477">
        <v>0</v>
      </c>
      <c r="H9" s="478"/>
    </row>
    <row r="10" spans="1:20" ht="20.100000000000001" customHeight="1">
      <c r="A10" s="312" t="s">
        <v>1</v>
      </c>
      <c r="B10" s="98">
        <f t="shared" si="0"/>
        <v>391</v>
      </c>
      <c r="C10" s="16">
        <f t="shared" ref="C10:C12" si="3">F20</f>
        <v>86</v>
      </c>
      <c r="D10" s="16">
        <f t="shared" si="2"/>
        <v>2</v>
      </c>
      <c r="E10" s="16">
        <v>0</v>
      </c>
      <c r="F10" s="16">
        <v>264</v>
      </c>
      <c r="G10" s="16">
        <v>39</v>
      </c>
      <c r="H10" s="25"/>
    </row>
    <row r="11" spans="1:20" ht="20.100000000000001" customHeight="1">
      <c r="A11" s="312" t="s">
        <v>3</v>
      </c>
      <c r="B11" s="98">
        <f t="shared" si="0"/>
        <v>87</v>
      </c>
      <c r="C11" s="16">
        <f t="shared" si="3"/>
        <v>87</v>
      </c>
      <c r="D11" s="16">
        <f t="shared" si="2"/>
        <v>0</v>
      </c>
      <c r="E11" s="16">
        <v>0</v>
      </c>
      <c r="F11" s="16">
        <v>0</v>
      </c>
      <c r="G11" s="16">
        <v>0</v>
      </c>
      <c r="H11" s="25"/>
    </row>
    <row r="12" spans="1:20" ht="20.100000000000001" customHeight="1" thickBot="1">
      <c r="A12" s="313" t="s">
        <v>4</v>
      </c>
      <c r="B12" s="99">
        <f t="shared" si="0"/>
        <v>88</v>
      </c>
      <c r="C12" s="18">
        <f t="shared" si="3"/>
        <v>57</v>
      </c>
      <c r="D12" s="18">
        <f t="shared" si="2"/>
        <v>0</v>
      </c>
      <c r="E12" s="18">
        <v>0</v>
      </c>
      <c r="F12" s="18">
        <v>31</v>
      </c>
      <c r="G12" s="18">
        <v>0</v>
      </c>
      <c r="H12" s="32"/>
    </row>
    <row r="14" spans="1:20" ht="17.25" thickBot="1">
      <c r="A14" s="88" t="s">
        <v>93</v>
      </c>
    </row>
    <row r="15" spans="1:20">
      <c r="A15" s="640" t="s">
        <v>86</v>
      </c>
      <c r="B15" s="631" t="s">
        <v>87</v>
      </c>
      <c r="C15" s="631"/>
      <c r="D15" s="631"/>
      <c r="E15" s="638" t="s">
        <v>91</v>
      </c>
      <c r="F15" s="631"/>
      <c r="G15" s="639"/>
      <c r="H15" s="631" t="s">
        <v>247</v>
      </c>
      <c r="I15" s="631"/>
      <c r="J15" s="632"/>
      <c r="K15" s="631" t="s">
        <v>248</v>
      </c>
      <c r="L15" s="631"/>
      <c r="M15" s="632"/>
      <c r="O15" s="633" t="s">
        <v>249</v>
      </c>
      <c r="P15" s="634"/>
      <c r="Q15" s="634"/>
      <c r="R15" s="635" t="s">
        <v>250</v>
      </c>
      <c r="S15" s="636"/>
      <c r="T15" s="637"/>
    </row>
    <row r="16" spans="1:20" ht="17.25" thickBot="1">
      <c r="A16" s="641"/>
      <c r="B16" s="85" t="s">
        <v>88</v>
      </c>
      <c r="C16" s="79" t="s">
        <v>89</v>
      </c>
      <c r="D16" s="80" t="s">
        <v>90</v>
      </c>
      <c r="E16" s="91" t="s">
        <v>88</v>
      </c>
      <c r="F16" s="79" t="s">
        <v>89</v>
      </c>
      <c r="G16" s="92" t="s">
        <v>90</v>
      </c>
      <c r="H16" s="85" t="s">
        <v>88</v>
      </c>
      <c r="I16" s="79" t="s">
        <v>89</v>
      </c>
      <c r="J16" s="83" t="s">
        <v>90</v>
      </c>
      <c r="K16" s="85" t="s">
        <v>88</v>
      </c>
      <c r="L16" s="79" t="s">
        <v>89</v>
      </c>
      <c r="M16" s="83" t="s">
        <v>90</v>
      </c>
      <c r="O16" s="322" t="s">
        <v>88</v>
      </c>
      <c r="P16" s="323" t="s">
        <v>89</v>
      </c>
      <c r="Q16" s="324" t="s">
        <v>90</v>
      </c>
      <c r="R16" s="342" t="s">
        <v>251</v>
      </c>
      <c r="S16" s="343" t="s">
        <v>89</v>
      </c>
      <c r="T16" s="338" t="s">
        <v>90</v>
      </c>
    </row>
    <row r="17" spans="1:20">
      <c r="A17" s="308" t="s">
        <v>76</v>
      </c>
      <c r="B17" s="89">
        <f>E17+H17</f>
        <v>231</v>
      </c>
      <c r="C17" s="86">
        <f t="shared" ref="C17:D17" si="4">F17+I17</f>
        <v>350</v>
      </c>
      <c r="D17" s="89">
        <f t="shared" si="4"/>
        <v>1843</v>
      </c>
      <c r="E17" s="321">
        <f>SUM(E18:E22)</f>
        <v>206</v>
      </c>
      <c r="F17" s="347">
        <f>SUM(F18:F22)</f>
        <v>321</v>
      </c>
      <c r="G17" s="348">
        <f>SUM(G18:G22)</f>
        <v>1697</v>
      </c>
      <c r="H17" s="349">
        <f t="shared" ref="H17:M17" si="5">SUM(H18:H22)</f>
        <v>25</v>
      </c>
      <c r="I17" s="347">
        <f t="shared" si="5"/>
        <v>29</v>
      </c>
      <c r="J17" s="350">
        <f t="shared" si="5"/>
        <v>146</v>
      </c>
      <c r="K17" s="349">
        <f t="shared" si="5"/>
        <v>92</v>
      </c>
      <c r="L17" s="347">
        <f t="shared" si="5"/>
        <v>94</v>
      </c>
      <c r="M17" s="350">
        <f t="shared" si="5"/>
        <v>96</v>
      </c>
      <c r="O17" s="325">
        <f>SUM(O18:O22)</f>
        <v>78</v>
      </c>
      <c r="P17" s="326">
        <f t="shared" ref="P17:T17" si="6">SUM(P18:P22)</f>
        <v>79</v>
      </c>
      <c r="Q17" s="340">
        <f t="shared" si="6"/>
        <v>417</v>
      </c>
      <c r="R17" s="334">
        <f t="shared" si="6"/>
        <v>32</v>
      </c>
      <c r="S17" s="344">
        <f t="shared" si="6"/>
        <v>32</v>
      </c>
      <c r="T17" s="345">
        <f t="shared" si="6"/>
        <v>45</v>
      </c>
    </row>
    <row r="18" spans="1:20">
      <c r="A18" s="309" t="s">
        <v>78</v>
      </c>
      <c r="B18" s="89">
        <f t="shared" ref="B18:B22" si="7">E18+H18</f>
        <v>35</v>
      </c>
      <c r="C18" s="84">
        <f t="shared" ref="C18:C22" si="8">F18+I18</f>
        <v>63</v>
      </c>
      <c r="D18" s="89">
        <f t="shared" ref="D18:D22" si="9">G18+J18</f>
        <v>313</v>
      </c>
      <c r="E18" s="93">
        <v>27</v>
      </c>
      <c r="F18" s="75">
        <v>51</v>
      </c>
      <c r="G18" s="94">
        <v>253</v>
      </c>
      <c r="H18" s="81">
        <v>8</v>
      </c>
      <c r="I18" s="75">
        <v>12</v>
      </c>
      <c r="J18" s="76">
        <v>60</v>
      </c>
      <c r="K18" s="81">
        <v>10</v>
      </c>
      <c r="L18" s="75">
        <v>10</v>
      </c>
      <c r="M18" s="76">
        <v>10</v>
      </c>
      <c r="O18" s="327">
        <v>11</v>
      </c>
      <c r="P18" s="328">
        <v>11</v>
      </c>
      <c r="Q18" s="331">
        <v>59</v>
      </c>
      <c r="R18" s="346">
        <v>0</v>
      </c>
      <c r="S18" s="335">
        <v>0</v>
      </c>
      <c r="T18" s="332">
        <v>0</v>
      </c>
    </row>
    <row r="19" spans="1:20">
      <c r="A19" s="309" t="s">
        <v>79</v>
      </c>
      <c r="B19" s="479">
        <f t="shared" si="7"/>
        <v>31</v>
      </c>
      <c r="C19" s="480">
        <f t="shared" si="8"/>
        <v>41</v>
      </c>
      <c r="D19" s="479">
        <f t="shared" si="9"/>
        <v>211</v>
      </c>
      <c r="E19" s="481">
        <v>30</v>
      </c>
      <c r="F19" s="482">
        <v>40</v>
      </c>
      <c r="G19" s="483">
        <v>206</v>
      </c>
      <c r="H19" s="484">
        <v>1</v>
      </c>
      <c r="I19" s="482">
        <v>1</v>
      </c>
      <c r="J19" s="485">
        <v>5</v>
      </c>
      <c r="K19" s="484">
        <v>23</v>
      </c>
      <c r="L19" s="482">
        <v>23</v>
      </c>
      <c r="M19" s="485">
        <v>23</v>
      </c>
      <c r="N19" s="471"/>
      <c r="O19" s="486">
        <v>17</v>
      </c>
      <c r="P19" s="487">
        <v>17</v>
      </c>
      <c r="Q19" s="488">
        <v>84</v>
      </c>
      <c r="R19" s="489">
        <v>2</v>
      </c>
      <c r="S19" s="490">
        <v>2</v>
      </c>
      <c r="T19" s="491">
        <v>4</v>
      </c>
    </row>
    <row r="20" spans="1:20">
      <c r="A20" s="309" t="s">
        <v>80</v>
      </c>
      <c r="B20" s="89">
        <f t="shared" si="7"/>
        <v>48</v>
      </c>
      <c r="C20" s="84">
        <f t="shared" si="8"/>
        <v>86</v>
      </c>
      <c r="D20" s="89">
        <f t="shared" si="9"/>
        <v>495</v>
      </c>
      <c r="E20" s="93">
        <v>48</v>
      </c>
      <c r="F20" s="75">
        <v>86</v>
      </c>
      <c r="G20" s="94">
        <v>495</v>
      </c>
      <c r="H20" s="81">
        <v>0</v>
      </c>
      <c r="I20" s="75">
        <v>0</v>
      </c>
      <c r="J20" s="76">
        <v>0</v>
      </c>
      <c r="K20" s="81">
        <v>14</v>
      </c>
      <c r="L20" s="75">
        <v>16</v>
      </c>
      <c r="M20" s="76">
        <v>18</v>
      </c>
      <c r="O20" s="327">
        <v>26</v>
      </c>
      <c r="P20" s="328">
        <v>26</v>
      </c>
      <c r="Q20" s="331">
        <v>148</v>
      </c>
      <c r="R20" s="333">
        <v>3</v>
      </c>
      <c r="S20" s="335">
        <v>3</v>
      </c>
      <c r="T20" s="332">
        <v>3</v>
      </c>
    </row>
    <row r="21" spans="1:20">
      <c r="A21" s="309" t="s">
        <v>81</v>
      </c>
      <c r="B21" s="89">
        <f t="shared" si="7"/>
        <v>74</v>
      </c>
      <c r="C21" s="84">
        <f t="shared" si="8"/>
        <v>103</v>
      </c>
      <c r="D21" s="89">
        <f t="shared" si="9"/>
        <v>514</v>
      </c>
      <c r="E21" s="93">
        <v>58</v>
      </c>
      <c r="F21" s="75">
        <v>87</v>
      </c>
      <c r="G21" s="94">
        <v>433</v>
      </c>
      <c r="H21" s="81">
        <v>16</v>
      </c>
      <c r="I21" s="75">
        <v>16</v>
      </c>
      <c r="J21" s="76">
        <v>81</v>
      </c>
      <c r="K21" s="81">
        <v>41</v>
      </c>
      <c r="L21" s="75">
        <v>41</v>
      </c>
      <c r="M21" s="76">
        <v>41</v>
      </c>
      <c r="O21" s="327">
        <v>11</v>
      </c>
      <c r="P21" s="328">
        <v>12</v>
      </c>
      <c r="Q21" s="331">
        <v>60</v>
      </c>
      <c r="R21" s="333">
        <v>16</v>
      </c>
      <c r="S21" s="335">
        <v>16</v>
      </c>
      <c r="T21" s="332">
        <v>21</v>
      </c>
    </row>
    <row r="22" spans="1:20" ht="17.25" thickBot="1">
      <c r="A22" s="310" t="s">
        <v>82</v>
      </c>
      <c r="B22" s="90">
        <f t="shared" si="7"/>
        <v>43</v>
      </c>
      <c r="C22" s="79">
        <f t="shared" si="8"/>
        <v>57</v>
      </c>
      <c r="D22" s="90">
        <f t="shared" si="9"/>
        <v>310</v>
      </c>
      <c r="E22" s="95">
        <v>43</v>
      </c>
      <c r="F22" s="77">
        <v>57</v>
      </c>
      <c r="G22" s="96">
        <v>310</v>
      </c>
      <c r="H22" s="82">
        <v>0</v>
      </c>
      <c r="I22" s="77">
        <v>0</v>
      </c>
      <c r="J22" s="78">
        <v>0</v>
      </c>
      <c r="K22" s="82">
        <v>4</v>
      </c>
      <c r="L22" s="77">
        <v>4</v>
      </c>
      <c r="M22" s="78">
        <v>4</v>
      </c>
      <c r="O22" s="329">
        <v>13</v>
      </c>
      <c r="P22" s="330">
        <v>13</v>
      </c>
      <c r="Q22" s="341">
        <v>66</v>
      </c>
      <c r="R22" s="337">
        <v>11</v>
      </c>
      <c r="S22" s="339">
        <v>11</v>
      </c>
      <c r="T22" s="336">
        <v>17</v>
      </c>
    </row>
    <row r="24" spans="1:20" ht="17.25" thickBot="1">
      <c r="A24" s="88" t="s">
        <v>92</v>
      </c>
    </row>
    <row r="25" spans="1:20">
      <c r="A25" s="640" t="s">
        <v>86</v>
      </c>
      <c r="B25" s="631" t="s">
        <v>87</v>
      </c>
      <c r="C25" s="631"/>
      <c r="D25" s="631"/>
      <c r="E25" s="638" t="s">
        <v>94</v>
      </c>
      <c r="F25" s="631"/>
      <c r="G25" s="639"/>
      <c r="H25" s="631" t="s">
        <v>95</v>
      </c>
      <c r="I25" s="631"/>
      <c r="J25" s="632"/>
    </row>
    <row r="26" spans="1:20" ht="17.25" thickBot="1">
      <c r="A26" s="641"/>
      <c r="B26" s="85" t="s">
        <v>88</v>
      </c>
      <c r="C26" s="79" t="s">
        <v>89</v>
      </c>
      <c r="D26" s="80" t="s">
        <v>90</v>
      </c>
      <c r="E26" s="91" t="s">
        <v>88</v>
      </c>
      <c r="F26" s="79" t="s">
        <v>89</v>
      </c>
      <c r="G26" s="92" t="s">
        <v>90</v>
      </c>
      <c r="H26" s="85" t="s">
        <v>88</v>
      </c>
      <c r="I26" s="79" t="s">
        <v>89</v>
      </c>
      <c r="J26" s="83" t="s">
        <v>90</v>
      </c>
    </row>
    <row r="27" spans="1:20">
      <c r="A27" s="308" t="s">
        <v>76</v>
      </c>
      <c r="B27" s="89">
        <f>E27+H27</f>
        <v>2</v>
      </c>
      <c r="C27" s="86">
        <f t="shared" ref="C27:C32" si="10">F27+I27</f>
        <v>2</v>
      </c>
      <c r="D27" s="89">
        <f t="shared" ref="D27:D32" si="11">G27+J27</f>
        <v>35</v>
      </c>
      <c r="E27" s="321">
        <f>SUM(E28:E32)</f>
        <v>2</v>
      </c>
      <c r="F27" s="347">
        <f>SUM(F28:F32)</f>
        <v>2</v>
      </c>
      <c r="G27" s="348">
        <f>SUM(G28:G32)</f>
        <v>35</v>
      </c>
      <c r="H27" s="349">
        <f t="shared" ref="H27" si="12">SUM(H28:H32)</f>
        <v>0</v>
      </c>
      <c r="I27" s="347">
        <f t="shared" ref="I27" si="13">SUM(I28:I32)</f>
        <v>0</v>
      </c>
      <c r="J27" s="350">
        <f t="shared" ref="J27" si="14">SUM(J28:J32)</f>
        <v>0</v>
      </c>
    </row>
    <row r="28" spans="1:20">
      <c r="A28" s="309" t="s">
        <v>78</v>
      </c>
      <c r="B28" s="89">
        <f t="shared" ref="B28:B32" si="15">E28+H28</f>
        <v>0</v>
      </c>
      <c r="C28" s="84">
        <f t="shared" si="10"/>
        <v>0</v>
      </c>
      <c r="D28" s="89">
        <f t="shared" si="11"/>
        <v>0</v>
      </c>
      <c r="E28" s="93">
        <v>0</v>
      </c>
      <c r="F28" s="75">
        <v>0</v>
      </c>
      <c r="G28" s="94">
        <v>0</v>
      </c>
      <c r="H28" s="81">
        <v>0</v>
      </c>
      <c r="I28" s="75">
        <v>0</v>
      </c>
      <c r="J28" s="76">
        <v>0</v>
      </c>
    </row>
    <row r="29" spans="1:20">
      <c r="A29" s="309" t="s">
        <v>79</v>
      </c>
      <c r="B29" s="89">
        <f t="shared" si="15"/>
        <v>0</v>
      </c>
      <c r="C29" s="84">
        <f t="shared" si="10"/>
        <v>0</v>
      </c>
      <c r="D29" s="89">
        <f t="shared" si="11"/>
        <v>0</v>
      </c>
      <c r="E29" s="93">
        <v>0</v>
      </c>
      <c r="F29" s="75">
        <v>0</v>
      </c>
      <c r="G29" s="94">
        <v>0</v>
      </c>
      <c r="H29" s="81">
        <v>0</v>
      </c>
      <c r="I29" s="75">
        <v>0</v>
      </c>
      <c r="J29" s="76">
        <v>0</v>
      </c>
    </row>
    <row r="30" spans="1:20">
      <c r="A30" s="309" t="s">
        <v>80</v>
      </c>
      <c r="B30" s="89">
        <f t="shared" si="15"/>
        <v>2</v>
      </c>
      <c r="C30" s="84">
        <f t="shared" si="10"/>
        <v>2</v>
      </c>
      <c r="D30" s="89">
        <f t="shared" si="11"/>
        <v>35</v>
      </c>
      <c r="E30" s="93">
        <v>2</v>
      </c>
      <c r="F30" s="75">
        <v>2</v>
      </c>
      <c r="G30" s="94">
        <v>35</v>
      </c>
      <c r="H30" s="81">
        <v>0</v>
      </c>
      <c r="I30" s="75">
        <v>0</v>
      </c>
      <c r="J30" s="76">
        <v>0</v>
      </c>
    </row>
    <row r="31" spans="1:20">
      <c r="A31" s="309" t="s">
        <v>81</v>
      </c>
      <c r="B31" s="89">
        <f t="shared" si="15"/>
        <v>0</v>
      </c>
      <c r="C31" s="84">
        <f t="shared" si="10"/>
        <v>0</v>
      </c>
      <c r="D31" s="89">
        <f t="shared" si="11"/>
        <v>0</v>
      </c>
      <c r="E31" s="93">
        <v>0</v>
      </c>
      <c r="F31" s="75">
        <v>0</v>
      </c>
      <c r="G31" s="94">
        <v>0</v>
      </c>
      <c r="H31" s="81">
        <v>0</v>
      </c>
      <c r="I31" s="75">
        <v>0</v>
      </c>
      <c r="J31" s="76">
        <v>0</v>
      </c>
    </row>
    <row r="32" spans="1:20" ht="17.25" thickBot="1">
      <c r="A32" s="310" t="s">
        <v>82</v>
      </c>
      <c r="B32" s="90">
        <f t="shared" si="15"/>
        <v>0</v>
      </c>
      <c r="C32" s="79">
        <f t="shared" si="10"/>
        <v>0</v>
      </c>
      <c r="D32" s="90">
        <f t="shared" si="11"/>
        <v>0</v>
      </c>
      <c r="E32" s="95">
        <v>0</v>
      </c>
      <c r="F32" s="77">
        <v>0</v>
      </c>
      <c r="G32" s="96">
        <v>0</v>
      </c>
      <c r="H32" s="82">
        <v>0</v>
      </c>
      <c r="I32" s="77">
        <v>0</v>
      </c>
      <c r="J32" s="78">
        <v>0</v>
      </c>
    </row>
    <row r="33" spans="9:9">
      <c r="I33" s="351"/>
    </row>
  </sheetData>
  <mergeCells count="21">
    <mergeCell ref="A4:A6"/>
    <mergeCell ref="B4:H4"/>
    <mergeCell ref="A1:H1"/>
    <mergeCell ref="F5:F6"/>
    <mergeCell ref="G5:G6"/>
    <mergeCell ref="H5:H6"/>
    <mergeCell ref="B5:B6"/>
    <mergeCell ref="C5:C6"/>
    <mergeCell ref="D5:D6"/>
    <mergeCell ref="E5:E6"/>
    <mergeCell ref="A15:A16"/>
    <mergeCell ref="A25:A26"/>
    <mergeCell ref="B25:D25"/>
    <mergeCell ref="E25:G25"/>
    <mergeCell ref="H25:J25"/>
    <mergeCell ref="K15:M15"/>
    <mergeCell ref="O15:Q15"/>
    <mergeCell ref="R15:T15"/>
    <mergeCell ref="B15:D15"/>
    <mergeCell ref="E15:G15"/>
    <mergeCell ref="H15:J15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zoomScaleNormal="100" workbookViewId="0">
      <selection activeCell="O13" sqref="O13"/>
    </sheetView>
  </sheetViews>
  <sheetFormatPr defaultColWidth="9" defaultRowHeight="16.5"/>
  <cols>
    <col min="1" max="1" width="16.625" style="171" customWidth="1"/>
    <col min="2" max="7" width="10.625" style="47" customWidth="1"/>
    <col min="8" max="8" width="15.125" style="47" customWidth="1"/>
    <col min="9" max="14" width="10.625" style="47" customWidth="1"/>
    <col min="15" max="15" width="14.25" style="44" customWidth="1"/>
    <col min="16" max="21" width="10.625" style="47" customWidth="1"/>
    <col min="22" max="22" width="15.125" style="47" customWidth="1"/>
    <col min="23" max="23" width="14.25" style="47" customWidth="1"/>
    <col min="24" max="28" width="10.625" style="47" customWidth="1"/>
    <col min="29" max="29" width="14.25" style="44" customWidth="1"/>
    <col min="30" max="30" width="13.75" style="47" customWidth="1"/>
    <col min="31" max="35" width="10.625" style="47" customWidth="1"/>
    <col min="36" max="36" width="15.125" style="47" customWidth="1"/>
    <col min="37" max="42" width="10.625" style="47" customWidth="1"/>
    <col min="43" max="43" width="14.25" style="44" customWidth="1"/>
    <col min="44" max="16384" width="9" style="45"/>
  </cols>
  <sheetData>
    <row r="1" spans="1:43" ht="38.25">
      <c r="A1" s="680" t="s">
        <v>106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1"/>
      <c r="P1" s="44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9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45"/>
      <c r="AL2" s="45"/>
      <c r="AM2" s="45"/>
      <c r="AN2" s="45"/>
      <c r="AO2" s="45"/>
      <c r="AP2" s="45"/>
      <c r="AQ2" s="45"/>
    </row>
    <row r="3" spans="1:43" ht="24.6" customHeight="1">
      <c r="A3" s="653" t="s">
        <v>26</v>
      </c>
      <c r="B3" s="656" t="s">
        <v>133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8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</row>
    <row r="4" spans="1:43" ht="20.100000000000001" customHeight="1">
      <c r="A4" s="654"/>
      <c r="B4" s="659" t="s">
        <v>109</v>
      </c>
      <c r="C4" s="661" t="s">
        <v>110</v>
      </c>
      <c r="D4" s="661" t="s">
        <v>111</v>
      </c>
      <c r="E4" s="661" t="s">
        <v>112</v>
      </c>
      <c r="F4" s="661" t="s">
        <v>113</v>
      </c>
      <c r="G4" s="663" t="s">
        <v>114</v>
      </c>
      <c r="H4" s="665" t="s">
        <v>115</v>
      </c>
      <c r="I4" s="667" t="s">
        <v>116</v>
      </c>
      <c r="J4" s="669" t="s">
        <v>117</v>
      </c>
      <c r="K4" s="671" t="s">
        <v>118</v>
      </c>
      <c r="L4" s="671" t="s">
        <v>119</v>
      </c>
      <c r="M4" s="671" t="s">
        <v>120</v>
      </c>
      <c r="N4" s="671" t="s">
        <v>114</v>
      </c>
      <c r="O4" s="676" t="s">
        <v>121</v>
      </c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</row>
    <row r="5" spans="1:43" ht="49.9" customHeight="1" thickBot="1">
      <c r="A5" s="655"/>
      <c r="B5" s="660"/>
      <c r="C5" s="662"/>
      <c r="D5" s="662"/>
      <c r="E5" s="662"/>
      <c r="F5" s="662"/>
      <c r="G5" s="664"/>
      <c r="H5" s="666"/>
      <c r="I5" s="668"/>
      <c r="J5" s="670"/>
      <c r="K5" s="672"/>
      <c r="L5" s="672"/>
      <c r="M5" s="672"/>
      <c r="N5" s="672"/>
      <c r="O5" s="677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1:43" ht="20.100000000000001" customHeight="1">
      <c r="A6" s="314" t="s">
        <v>79</v>
      </c>
      <c r="B6" s="51">
        <f>SUM(C6:G6)</f>
        <v>89738</v>
      </c>
      <c r="C6" s="376">
        <f>SUM(C7:C18)</f>
        <v>0</v>
      </c>
      <c r="D6" s="376">
        <f>SUM(D7:D18)</f>
        <v>54084</v>
      </c>
      <c r="E6" s="376">
        <f>SUM(E7:E18)</f>
        <v>29117</v>
      </c>
      <c r="F6" s="376">
        <f>SUM(F7:F18)</f>
        <v>0</v>
      </c>
      <c r="G6" s="376">
        <f>SUM(G7:G18)</f>
        <v>6537</v>
      </c>
      <c r="H6" s="377"/>
      <c r="I6" s="378">
        <f t="shared" ref="I6:I18" si="0">SUM(J6:N6)</f>
        <v>48822</v>
      </c>
      <c r="J6" s="376">
        <f>SUM(J7:J18)</f>
        <v>39845</v>
      </c>
      <c r="K6" s="376">
        <f>SUM(K7:K18)</f>
        <v>7432</v>
      </c>
      <c r="L6" s="376">
        <f>SUM(L7:L18)</f>
        <v>0</v>
      </c>
      <c r="M6" s="376">
        <f>SUM(M7:M18)</f>
        <v>0</v>
      </c>
      <c r="N6" s="376">
        <f>SUM(N7:N18)</f>
        <v>1545</v>
      </c>
      <c r="O6" s="377"/>
      <c r="P6" s="390"/>
      <c r="Q6" s="386"/>
      <c r="R6" s="386"/>
      <c r="S6" s="386"/>
      <c r="T6" s="386"/>
      <c r="U6" s="386"/>
      <c r="V6" s="386"/>
      <c r="W6" s="386"/>
      <c r="X6" s="391"/>
      <c r="Y6" s="386"/>
      <c r="Z6" s="386"/>
      <c r="AA6" s="386"/>
      <c r="AB6" s="386"/>
      <c r="AC6" s="386"/>
      <c r="AD6" s="386"/>
      <c r="AE6" s="389"/>
      <c r="AF6" s="389"/>
    </row>
    <row r="7" spans="1:43" ht="20.100000000000001" customHeight="1">
      <c r="A7" s="315" t="s">
        <v>51</v>
      </c>
      <c r="B7" s="55">
        <f t="shared" ref="B7:B18" si="1">SUM(C7:G7)</f>
        <v>10472</v>
      </c>
      <c r="C7" s="379">
        <v>0</v>
      </c>
      <c r="D7" s="379">
        <v>5665</v>
      </c>
      <c r="E7" s="379">
        <v>4000</v>
      </c>
      <c r="F7" s="379">
        <v>0</v>
      </c>
      <c r="G7" s="379">
        <v>807</v>
      </c>
      <c r="H7" s="380" t="s">
        <v>260</v>
      </c>
      <c r="I7" s="381">
        <f t="shared" si="0"/>
        <v>214</v>
      </c>
      <c r="J7" s="379">
        <v>0</v>
      </c>
      <c r="K7" s="379">
        <v>0</v>
      </c>
      <c r="L7" s="379">
        <v>0</v>
      </c>
      <c r="M7" s="379">
        <v>0</v>
      </c>
      <c r="N7" s="379">
        <v>214</v>
      </c>
      <c r="O7" s="380" t="s">
        <v>259</v>
      </c>
      <c r="P7" s="390"/>
      <c r="Q7" s="386"/>
      <c r="R7" s="386"/>
      <c r="S7" s="386"/>
      <c r="T7" s="386"/>
      <c r="U7" s="386"/>
      <c r="V7" s="386"/>
      <c r="W7" s="386"/>
      <c r="X7" s="391"/>
      <c r="Y7" s="386"/>
      <c r="Z7" s="386"/>
      <c r="AA7" s="386"/>
      <c r="AB7" s="386"/>
      <c r="AC7" s="386"/>
      <c r="AD7" s="386"/>
      <c r="AE7" s="389"/>
      <c r="AF7" s="389"/>
    </row>
    <row r="8" spans="1:43" ht="20.100000000000001" customHeight="1">
      <c r="A8" s="315" t="s">
        <v>233</v>
      </c>
      <c r="B8" s="55">
        <f t="shared" si="1"/>
        <v>8485</v>
      </c>
      <c r="C8" s="379">
        <v>0</v>
      </c>
      <c r="D8" s="379">
        <v>8367</v>
      </c>
      <c r="E8" s="379">
        <v>0</v>
      </c>
      <c r="F8" s="379">
        <v>0</v>
      </c>
      <c r="G8" s="379">
        <v>118</v>
      </c>
      <c r="H8" s="380" t="s">
        <v>270</v>
      </c>
      <c r="I8" s="381">
        <f t="shared" si="0"/>
        <v>148</v>
      </c>
      <c r="J8" s="379">
        <v>0</v>
      </c>
      <c r="K8" s="379">
        <v>0</v>
      </c>
      <c r="L8" s="379">
        <v>0</v>
      </c>
      <c r="M8" s="379">
        <v>0</v>
      </c>
      <c r="N8" s="379">
        <v>148</v>
      </c>
      <c r="O8" s="380" t="s">
        <v>259</v>
      </c>
      <c r="P8" s="390"/>
      <c r="Q8" s="386"/>
      <c r="R8" s="386"/>
      <c r="S8" s="386"/>
      <c r="T8" s="386"/>
      <c r="U8" s="386"/>
      <c r="V8" s="386"/>
      <c r="W8" s="386"/>
      <c r="X8" s="391"/>
      <c r="Y8" s="386"/>
      <c r="Z8" s="386"/>
      <c r="AA8" s="386"/>
      <c r="AB8" s="386"/>
      <c r="AC8" s="386"/>
      <c r="AD8" s="386"/>
      <c r="AE8" s="389"/>
      <c r="AF8" s="389"/>
    </row>
    <row r="9" spans="1:43" ht="20.100000000000001" customHeight="1">
      <c r="A9" s="315" t="s">
        <v>234</v>
      </c>
      <c r="B9" s="55">
        <f t="shared" si="1"/>
        <v>20573</v>
      </c>
      <c r="C9" s="379">
        <v>0</v>
      </c>
      <c r="D9" s="379">
        <v>10573</v>
      </c>
      <c r="E9" s="379">
        <v>5000</v>
      </c>
      <c r="F9" s="379">
        <v>0</v>
      </c>
      <c r="G9" s="379">
        <v>5000</v>
      </c>
      <c r="H9" s="380" t="s">
        <v>273</v>
      </c>
      <c r="I9" s="381">
        <f t="shared" si="0"/>
        <v>213</v>
      </c>
      <c r="J9" s="379">
        <v>0</v>
      </c>
      <c r="K9" s="379">
        <v>0</v>
      </c>
      <c r="L9" s="379">
        <v>0</v>
      </c>
      <c r="M9" s="379">
        <v>0</v>
      </c>
      <c r="N9" s="379">
        <v>213</v>
      </c>
      <c r="O9" s="380" t="s">
        <v>274</v>
      </c>
      <c r="P9" s="390"/>
      <c r="Q9" s="386"/>
      <c r="R9" s="386"/>
      <c r="S9" s="386"/>
      <c r="T9" s="386"/>
      <c r="U9" s="386"/>
      <c r="V9" s="386"/>
      <c r="W9" s="387"/>
      <c r="X9" s="391"/>
      <c r="Y9" s="386"/>
      <c r="Z9" s="386"/>
      <c r="AA9" s="386"/>
      <c r="AB9" s="386"/>
      <c r="AC9" s="386"/>
      <c r="AD9" s="387"/>
      <c r="AE9" s="389"/>
      <c r="AF9" s="389"/>
    </row>
    <row r="10" spans="1:43" ht="20.100000000000001" customHeight="1">
      <c r="A10" s="315" t="s">
        <v>235</v>
      </c>
      <c r="B10" s="55">
        <f t="shared" si="1"/>
        <v>18405</v>
      </c>
      <c r="C10" s="379">
        <v>0</v>
      </c>
      <c r="D10" s="379">
        <v>10654</v>
      </c>
      <c r="E10" s="379">
        <v>7669</v>
      </c>
      <c r="F10" s="379">
        <v>0</v>
      </c>
      <c r="G10" s="379">
        <v>82</v>
      </c>
      <c r="H10" s="380" t="s">
        <v>278</v>
      </c>
      <c r="I10" s="381">
        <f t="shared" si="0"/>
        <v>30184</v>
      </c>
      <c r="J10" s="379">
        <v>29903</v>
      </c>
      <c r="K10" s="379">
        <v>0</v>
      </c>
      <c r="L10" s="379">
        <v>0</v>
      </c>
      <c r="M10" s="379">
        <v>0</v>
      </c>
      <c r="N10" s="379">
        <v>281</v>
      </c>
      <c r="O10" s="380" t="s">
        <v>279</v>
      </c>
      <c r="P10" s="390"/>
      <c r="Q10" s="386"/>
      <c r="R10" s="386"/>
      <c r="S10" s="386"/>
      <c r="T10" s="386"/>
      <c r="U10" s="386"/>
      <c r="V10" s="386"/>
      <c r="W10" s="387"/>
      <c r="X10" s="391"/>
      <c r="Y10" s="386"/>
      <c r="Z10" s="386"/>
      <c r="AA10" s="386"/>
      <c r="AB10" s="386"/>
      <c r="AC10" s="386"/>
      <c r="AD10" s="387"/>
      <c r="AE10" s="389"/>
      <c r="AF10" s="389"/>
    </row>
    <row r="11" spans="1:43" ht="20.100000000000001" customHeight="1">
      <c r="A11" s="315" t="s">
        <v>236</v>
      </c>
      <c r="B11" s="55">
        <f t="shared" si="1"/>
        <v>15381</v>
      </c>
      <c r="C11" s="379">
        <v>0</v>
      </c>
      <c r="D11" s="379">
        <v>6587</v>
      </c>
      <c r="E11" s="379">
        <v>8448</v>
      </c>
      <c r="F11" s="379">
        <v>0</v>
      </c>
      <c r="G11" s="379">
        <v>346</v>
      </c>
      <c r="H11" s="380" t="s">
        <v>281</v>
      </c>
      <c r="I11" s="381">
        <f t="shared" si="0"/>
        <v>12918</v>
      </c>
      <c r="J11" s="379">
        <v>9942</v>
      </c>
      <c r="K11" s="379">
        <v>2722</v>
      </c>
      <c r="L11" s="379">
        <v>0</v>
      </c>
      <c r="M11" s="379">
        <v>0</v>
      </c>
      <c r="N11" s="379">
        <v>254</v>
      </c>
      <c r="O11" s="380" t="s">
        <v>282</v>
      </c>
      <c r="P11" s="390"/>
      <c r="Q11" s="386"/>
      <c r="R11" s="386"/>
      <c r="S11" s="386"/>
      <c r="T11" s="386"/>
      <c r="U11" s="386"/>
      <c r="V11" s="386"/>
      <c r="W11" s="387"/>
      <c r="X11" s="391"/>
      <c r="Y11" s="386"/>
      <c r="Z11" s="386"/>
      <c r="AA11" s="386"/>
      <c r="AB11" s="386"/>
      <c r="AC11" s="386"/>
      <c r="AD11" s="387"/>
      <c r="AE11" s="389"/>
      <c r="AF11" s="389"/>
    </row>
    <row r="12" spans="1:43" ht="20.100000000000001" customHeight="1">
      <c r="A12" s="315" t="s">
        <v>237</v>
      </c>
      <c r="B12" s="55">
        <f t="shared" si="1"/>
        <v>16422</v>
      </c>
      <c r="C12" s="379">
        <v>0</v>
      </c>
      <c r="D12" s="379">
        <v>12238</v>
      </c>
      <c r="E12" s="379">
        <v>4000</v>
      </c>
      <c r="F12" s="379">
        <v>0</v>
      </c>
      <c r="G12" s="379">
        <v>184</v>
      </c>
      <c r="H12" s="380" t="s">
        <v>284</v>
      </c>
      <c r="I12" s="381">
        <f t="shared" si="0"/>
        <v>5145</v>
      </c>
      <c r="J12" s="379">
        <v>0</v>
      </c>
      <c r="K12" s="379">
        <v>4710</v>
      </c>
      <c r="L12" s="379">
        <v>0</v>
      </c>
      <c r="M12" s="379">
        <v>0</v>
      </c>
      <c r="N12" s="379">
        <v>435</v>
      </c>
      <c r="O12" s="380" t="s">
        <v>285</v>
      </c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89"/>
      <c r="AF12" s="389"/>
    </row>
    <row r="13" spans="1:43" ht="20.100000000000001" customHeight="1">
      <c r="A13" s="315" t="s">
        <v>238</v>
      </c>
      <c r="B13" s="55">
        <f t="shared" si="1"/>
        <v>0</v>
      </c>
      <c r="C13" s="379"/>
      <c r="D13" s="379"/>
      <c r="E13" s="379"/>
      <c r="F13" s="379"/>
      <c r="G13" s="379"/>
      <c r="H13" s="380"/>
      <c r="I13" s="381">
        <f t="shared" si="0"/>
        <v>0</v>
      </c>
      <c r="J13" s="379"/>
      <c r="K13" s="379"/>
      <c r="L13" s="379"/>
      <c r="M13" s="379"/>
      <c r="N13" s="379"/>
      <c r="O13" s="380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89"/>
      <c r="AF13" s="389"/>
    </row>
    <row r="14" spans="1:43" ht="20.100000000000001" customHeight="1">
      <c r="A14" s="315" t="s">
        <v>239</v>
      </c>
      <c r="B14" s="55">
        <f t="shared" si="1"/>
        <v>0</v>
      </c>
      <c r="C14" s="379"/>
      <c r="D14" s="379"/>
      <c r="E14" s="379"/>
      <c r="F14" s="379"/>
      <c r="G14" s="379"/>
      <c r="H14" s="380"/>
      <c r="I14" s="381">
        <f t="shared" si="0"/>
        <v>0</v>
      </c>
      <c r="J14" s="379"/>
      <c r="K14" s="379"/>
      <c r="L14" s="379"/>
      <c r="M14" s="379"/>
      <c r="N14" s="379"/>
      <c r="O14" s="380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89"/>
      <c r="AF14" s="389"/>
    </row>
    <row r="15" spans="1:43" ht="20.100000000000001" customHeight="1">
      <c r="A15" s="315" t="s">
        <v>240</v>
      </c>
      <c r="B15" s="55">
        <f t="shared" si="1"/>
        <v>0</v>
      </c>
      <c r="C15" s="379"/>
      <c r="D15" s="379"/>
      <c r="E15" s="379"/>
      <c r="F15" s="379"/>
      <c r="G15" s="379"/>
      <c r="H15" s="380"/>
      <c r="I15" s="381">
        <f t="shared" si="0"/>
        <v>0</v>
      </c>
      <c r="J15" s="379"/>
      <c r="K15" s="379"/>
      <c r="L15" s="379"/>
      <c r="M15" s="379"/>
      <c r="N15" s="379"/>
      <c r="O15" s="380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89"/>
      <c r="AF15" s="389"/>
    </row>
    <row r="16" spans="1:43" ht="20.100000000000001" customHeight="1">
      <c r="A16" s="315" t="s">
        <v>147</v>
      </c>
      <c r="B16" s="55">
        <f t="shared" si="1"/>
        <v>0</v>
      </c>
      <c r="C16" s="379"/>
      <c r="D16" s="379"/>
      <c r="E16" s="379"/>
      <c r="F16" s="379"/>
      <c r="G16" s="379"/>
      <c r="H16" s="380"/>
      <c r="I16" s="381">
        <f t="shared" si="0"/>
        <v>0</v>
      </c>
      <c r="J16" s="379"/>
      <c r="K16" s="379"/>
      <c r="L16" s="379"/>
      <c r="M16" s="379"/>
      <c r="N16" s="379"/>
      <c r="O16" s="380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89"/>
      <c r="AF16" s="389"/>
    </row>
    <row r="17" spans="1:32" ht="20.100000000000001" customHeight="1">
      <c r="A17" s="315" t="s">
        <v>241</v>
      </c>
      <c r="B17" s="55">
        <f t="shared" si="1"/>
        <v>0</v>
      </c>
      <c r="C17" s="379"/>
      <c r="D17" s="379"/>
      <c r="E17" s="379"/>
      <c r="F17" s="379"/>
      <c r="G17" s="379"/>
      <c r="H17" s="382"/>
      <c r="I17" s="381">
        <f t="shared" si="0"/>
        <v>0</v>
      </c>
      <c r="J17" s="379"/>
      <c r="K17" s="379"/>
      <c r="L17" s="379"/>
      <c r="M17" s="379"/>
      <c r="N17" s="379"/>
      <c r="O17" s="38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89"/>
      <c r="AF17" s="389"/>
    </row>
    <row r="18" spans="1:32" ht="20.100000000000001" customHeight="1" thickBot="1">
      <c r="A18" s="316" t="s">
        <v>242</v>
      </c>
      <c r="B18" s="60">
        <f t="shared" si="1"/>
        <v>0</v>
      </c>
      <c r="C18" s="383"/>
      <c r="D18" s="383"/>
      <c r="E18" s="383"/>
      <c r="F18" s="383"/>
      <c r="G18" s="383"/>
      <c r="H18" s="384"/>
      <c r="I18" s="385">
        <f t="shared" si="0"/>
        <v>0</v>
      </c>
      <c r="J18" s="383"/>
      <c r="K18" s="383"/>
      <c r="L18" s="383"/>
      <c r="M18" s="383"/>
      <c r="N18" s="383"/>
      <c r="O18" s="384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89"/>
      <c r="AF18" s="389"/>
    </row>
    <row r="19" spans="1:32" ht="19.5">
      <c r="A19" s="16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8"/>
      <c r="AD19" s="389"/>
      <c r="AE19" s="389"/>
      <c r="AF19" s="389"/>
    </row>
    <row r="20" spans="1:32" ht="24.6" customHeight="1"/>
    <row r="21" spans="1:32" ht="20.100000000000001" customHeight="1"/>
    <row r="22" spans="1:32" ht="20.100000000000001" customHeight="1"/>
    <row r="23" spans="1:32" ht="20.100000000000001" customHeight="1"/>
    <row r="24" spans="1:32" ht="20.100000000000001" customHeight="1"/>
    <row r="25" spans="1:32" ht="20.100000000000001" customHeight="1"/>
    <row r="26" spans="1:32" ht="20.100000000000001" customHeight="1"/>
    <row r="27" spans="1:32" ht="20.100000000000001" hidden="1" customHeight="1"/>
    <row r="28" spans="1:32" ht="18.600000000000001" hidden="1" customHeight="1"/>
    <row r="29" spans="1:32" ht="20.25" hidden="1" thickBot="1">
      <c r="A29" s="169"/>
    </row>
    <row r="30" spans="1:32" s="48" customFormat="1" ht="30" hidden="1" customHeight="1">
      <c r="A30" s="673" t="s">
        <v>107</v>
      </c>
      <c r="B30" s="682" t="s">
        <v>108</v>
      </c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3"/>
    </row>
    <row r="31" spans="1:32" s="49" customFormat="1" ht="20.100000000000001" hidden="1" customHeight="1">
      <c r="A31" s="674"/>
      <c r="B31" s="659" t="s">
        <v>109</v>
      </c>
      <c r="C31" s="661" t="s">
        <v>110</v>
      </c>
      <c r="D31" s="661" t="s">
        <v>111</v>
      </c>
      <c r="E31" s="661" t="s">
        <v>112</v>
      </c>
      <c r="F31" s="661" t="s">
        <v>113</v>
      </c>
      <c r="G31" s="663" t="s">
        <v>114</v>
      </c>
      <c r="H31" s="665" t="s">
        <v>115</v>
      </c>
      <c r="I31" s="667" t="s">
        <v>116</v>
      </c>
      <c r="J31" s="669" t="s">
        <v>117</v>
      </c>
      <c r="K31" s="671" t="s">
        <v>118</v>
      </c>
      <c r="L31" s="671" t="s">
        <v>119</v>
      </c>
      <c r="M31" s="671" t="s">
        <v>120</v>
      </c>
      <c r="N31" s="671" t="s">
        <v>114</v>
      </c>
      <c r="O31" s="676" t="s">
        <v>121</v>
      </c>
    </row>
    <row r="32" spans="1:32" s="49" customFormat="1" ht="39.950000000000003" hidden="1" customHeight="1" thickBot="1">
      <c r="A32" s="675"/>
      <c r="B32" s="660"/>
      <c r="C32" s="662"/>
      <c r="D32" s="662"/>
      <c r="E32" s="662"/>
      <c r="F32" s="662"/>
      <c r="G32" s="664"/>
      <c r="H32" s="666"/>
      <c r="I32" s="668"/>
      <c r="J32" s="670"/>
      <c r="K32" s="672"/>
      <c r="L32" s="672"/>
      <c r="M32" s="672"/>
      <c r="N32" s="672"/>
      <c r="O32" s="677"/>
    </row>
    <row r="33" spans="1:15" ht="20.100000000000001" hidden="1" customHeight="1">
      <c r="A33" s="166" t="s">
        <v>122</v>
      </c>
      <c r="B33" s="51">
        <f>SUM(C33:G33)</f>
        <v>7063769</v>
      </c>
      <c r="C33" s="50">
        <f>SUM(R6,C43,C53)</f>
        <v>386000</v>
      </c>
      <c r="D33" s="50">
        <f>SUM(S6,D43,D53)</f>
        <v>2674364</v>
      </c>
      <c r="E33" s="50">
        <f>SUM(T6,E43,E53)</f>
        <v>2156027</v>
      </c>
      <c r="F33" s="50">
        <f>SUM(U6,F43,F53)</f>
        <v>154701</v>
      </c>
      <c r="G33" s="50">
        <f>SUM(V6,G43,G53)</f>
        <v>1692677</v>
      </c>
      <c r="H33" s="52"/>
      <c r="I33" s="53">
        <f t="shared" ref="I33:I38" si="2">SUM(J33:N33)</f>
        <v>2830784</v>
      </c>
      <c r="J33" s="50">
        <f>SUM(Y6,J43,J53)</f>
        <v>214377</v>
      </c>
      <c r="K33" s="50">
        <f>SUM(Z6,K43,K53)</f>
        <v>2223515</v>
      </c>
      <c r="L33" s="50">
        <f>SUM(AA6,L43,L53)</f>
        <v>4500</v>
      </c>
      <c r="M33" s="50">
        <f>SUM(AB6,M43,M53)</f>
        <v>0</v>
      </c>
      <c r="N33" s="50">
        <f>SUM(AC6,N43,N53)</f>
        <v>388392</v>
      </c>
      <c r="O33" s="52"/>
    </row>
    <row r="34" spans="1:15" ht="20.100000000000001" hidden="1" customHeight="1">
      <c r="A34" s="167" t="s">
        <v>123</v>
      </c>
      <c r="B34" s="55">
        <f t="shared" ref="B34:B38" si="3">SUM(C34:G34)</f>
        <v>0</v>
      </c>
      <c r="C34" s="54"/>
      <c r="D34" s="54"/>
      <c r="E34" s="54"/>
      <c r="F34" s="54"/>
      <c r="G34" s="54"/>
      <c r="H34" s="56"/>
      <c r="I34" s="57">
        <f t="shared" si="2"/>
        <v>0</v>
      </c>
      <c r="J34" s="54"/>
      <c r="K34" s="54"/>
      <c r="L34" s="54"/>
      <c r="M34" s="54"/>
      <c r="N34" s="54"/>
      <c r="O34" s="56"/>
    </row>
    <row r="35" spans="1:15" ht="20.100000000000001" hidden="1" customHeight="1">
      <c r="A35" s="167" t="s">
        <v>124</v>
      </c>
      <c r="B35" s="55">
        <f t="shared" si="3"/>
        <v>0</v>
      </c>
      <c r="C35" s="54"/>
      <c r="D35" s="54"/>
      <c r="E35" s="54"/>
      <c r="F35" s="54"/>
      <c r="G35" s="54"/>
      <c r="H35" s="56"/>
      <c r="I35" s="57">
        <f t="shared" si="2"/>
        <v>0</v>
      </c>
      <c r="J35" s="54"/>
      <c r="K35" s="54"/>
      <c r="L35" s="54"/>
      <c r="M35" s="54"/>
      <c r="N35" s="54"/>
      <c r="O35" s="56"/>
    </row>
    <row r="36" spans="1:15" ht="20.100000000000001" hidden="1" customHeight="1">
      <c r="A36" s="167" t="s">
        <v>125</v>
      </c>
      <c r="B36" s="55">
        <f t="shared" si="3"/>
        <v>0</v>
      </c>
      <c r="C36" s="54"/>
      <c r="D36" s="54"/>
      <c r="E36" s="54"/>
      <c r="F36" s="54"/>
      <c r="G36" s="54"/>
      <c r="H36" s="59"/>
      <c r="I36" s="57">
        <f t="shared" si="2"/>
        <v>0</v>
      </c>
      <c r="J36" s="54"/>
      <c r="K36" s="54"/>
      <c r="L36" s="54"/>
      <c r="M36" s="54"/>
      <c r="N36" s="54"/>
      <c r="O36" s="59"/>
    </row>
    <row r="37" spans="1:15" ht="20.100000000000001" hidden="1" customHeight="1">
      <c r="A37" s="167" t="s">
        <v>126</v>
      </c>
      <c r="B37" s="55">
        <f>SUM(C37:G37)</f>
        <v>0</v>
      </c>
      <c r="C37" s="54"/>
      <c r="D37" s="54"/>
      <c r="E37" s="54"/>
      <c r="F37" s="54"/>
      <c r="G37" s="54"/>
      <c r="H37" s="59"/>
      <c r="I37" s="57">
        <f t="shared" si="2"/>
        <v>0</v>
      </c>
      <c r="J37" s="54"/>
      <c r="K37" s="54"/>
      <c r="L37" s="54"/>
      <c r="M37" s="54"/>
      <c r="N37" s="54"/>
      <c r="O37" s="59"/>
    </row>
    <row r="38" spans="1:15" ht="20.100000000000001" hidden="1" customHeight="1" thickBot="1">
      <c r="A38" s="168" t="s">
        <v>127</v>
      </c>
      <c r="B38" s="60">
        <f t="shared" si="3"/>
        <v>0</v>
      </c>
      <c r="C38" s="71"/>
      <c r="D38" s="71"/>
      <c r="E38" s="71"/>
      <c r="F38" s="71"/>
      <c r="G38" s="71"/>
      <c r="H38" s="73"/>
      <c r="I38" s="61">
        <f t="shared" si="2"/>
        <v>0</v>
      </c>
      <c r="J38" s="71"/>
      <c r="K38" s="71"/>
      <c r="L38" s="71"/>
      <c r="M38" s="71"/>
      <c r="N38" s="71"/>
      <c r="O38" s="73"/>
    </row>
    <row r="39" spans="1:15" ht="20.100000000000001" hidden="1" customHeight="1" thickBot="1">
      <c r="A39" s="170"/>
      <c r="B39" s="128"/>
      <c r="C39" s="128"/>
      <c r="D39" s="128"/>
      <c r="E39" s="128"/>
      <c r="F39" s="128"/>
      <c r="G39" s="128"/>
      <c r="H39" s="129"/>
      <c r="I39" s="130"/>
      <c r="J39" s="128"/>
      <c r="K39" s="128"/>
      <c r="L39" s="128"/>
      <c r="M39" s="128"/>
      <c r="N39" s="128"/>
      <c r="O39" s="129"/>
    </row>
    <row r="40" spans="1:15" ht="17.25" hidden="1">
      <c r="A40" s="673" t="s">
        <v>26</v>
      </c>
      <c r="B40" s="678" t="s">
        <v>243</v>
      </c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9"/>
    </row>
    <row r="41" spans="1:15" hidden="1">
      <c r="A41" s="674"/>
      <c r="B41" s="659" t="s">
        <v>109</v>
      </c>
      <c r="C41" s="661" t="s">
        <v>110</v>
      </c>
      <c r="D41" s="661" t="s">
        <v>111</v>
      </c>
      <c r="E41" s="661" t="s">
        <v>112</v>
      </c>
      <c r="F41" s="661" t="s">
        <v>113</v>
      </c>
      <c r="G41" s="663" t="s">
        <v>114</v>
      </c>
      <c r="H41" s="665" t="s">
        <v>115</v>
      </c>
      <c r="I41" s="667" t="s">
        <v>116</v>
      </c>
      <c r="J41" s="669" t="s">
        <v>117</v>
      </c>
      <c r="K41" s="671" t="s">
        <v>118</v>
      </c>
      <c r="L41" s="671" t="s">
        <v>119</v>
      </c>
      <c r="M41" s="671" t="s">
        <v>120</v>
      </c>
      <c r="N41" s="671" t="s">
        <v>114</v>
      </c>
      <c r="O41" s="676" t="s">
        <v>121</v>
      </c>
    </row>
    <row r="42" spans="1:15" ht="17.25" hidden="1" thickBot="1">
      <c r="A42" s="675"/>
      <c r="B42" s="660"/>
      <c r="C42" s="662"/>
      <c r="D42" s="662"/>
      <c r="E42" s="662"/>
      <c r="F42" s="662"/>
      <c r="G42" s="664"/>
      <c r="H42" s="666"/>
      <c r="I42" s="668"/>
      <c r="J42" s="670"/>
      <c r="K42" s="672"/>
      <c r="L42" s="672"/>
      <c r="M42" s="672"/>
      <c r="N42" s="672"/>
      <c r="O42" s="677"/>
    </row>
    <row r="43" spans="1:15" hidden="1">
      <c r="A43" s="166" t="s">
        <v>63</v>
      </c>
      <c r="B43" s="51">
        <f>SUM(C43:G43)</f>
        <v>0</v>
      </c>
      <c r="C43" s="50">
        <f>SUM(C44:C48)</f>
        <v>0</v>
      </c>
      <c r="D43" s="50">
        <f t="shared" ref="D43" si="4">SUM(D44:D48)</f>
        <v>0</v>
      </c>
      <c r="E43" s="50">
        <f t="shared" ref="E43" si="5">SUM(E44:E48)</f>
        <v>0</v>
      </c>
      <c r="F43" s="50">
        <f t="shared" ref="F43" si="6">SUM(F44:F48)</f>
        <v>0</v>
      </c>
      <c r="G43" s="50">
        <f t="shared" ref="G43" si="7">SUM(G44:G48)</f>
        <v>0</v>
      </c>
      <c r="H43" s="52"/>
      <c r="I43" s="53">
        <f t="shared" ref="I43" si="8">SUM(J43:N43)</f>
        <v>0</v>
      </c>
      <c r="J43" s="50">
        <f>SUM(J44:J48)</f>
        <v>0</v>
      </c>
      <c r="K43" s="50">
        <f t="shared" ref="K43" si="9">SUM(K44:K48)</f>
        <v>0</v>
      </c>
      <c r="L43" s="50">
        <f t="shared" ref="L43" si="10">SUM(L44:L48)</f>
        <v>0</v>
      </c>
      <c r="M43" s="50">
        <f t="shared" ref="M43" si="11">SUM(M44:M48)</f>
        <v>0</v>
      </c>
      <c r="N43" s="50">
        <f t="shared" ref="N43" si="12">SUM(N44:N48)</f>
        <v>0</v>
      </c>
      <c r="O43" s="52"/>
    </row>
    <row r="44" spans="1:15" hidden="1">
      <c r="A44" s="167" t="s">
        <v>78</v>
      </c>
      <c r="B44" s="55">
        <f t="shared" ref="B44:B48" si="13">SUM(C44:G44)</f>
        <v>0</v>
      </c>
      <c r="C44" s="54"/>
      <c r="D44" s="54"/>
      <c r="E44" s="54"/>
      <c r="F44" s="54"/>
      <c r="G44" s="54"/>
      <c r="H44" s="56"/>
      <c r="I44" s="57">
        <f t="shared" ref="I44:I48" si="14">SUM(J44:N44)</f>
        <v>0</v>
      </c>
      <c r="J44" s="54"/>
      <c r="K44" s="54"/>
      <c r="L44" s="54"/>
      <c r="M44" s="54"/>
      <c r="N44" s="54"/>
      <c r="O44" s="56"/>
    </row>
    <row r="45" spans="1:15" hidden="1">
      <c r="A45" s="167" t="s">
        <v>79</v>
      </c>
      <c r="B45" s="55">
        <f t="shared" si="13"/>
        <v>0</v>
      </c>
      <c r="C45" s="54"/>
      <c r="D45" s="54"/>
      <c r="E45" s="54"/>
      <c r="F45" s="54"/>
      <c r="G45" s="54"/>
      <c r="H45" s="56"/>
      <c r="I45" s="57">
        <f t="shared" si="14"/>
        <v>0</v>
      </c>
      <c r="J45" s="54"/>
      <c r="K45" s="54"/>
      <c r="L45" s="54"/>
      <c r="M45" s="54"/>
      <c r="N45" s="54"/>
      <c r="O45" s="56"/>
    </row>
    <row r="46" spans="1:15" hidden="1">
      <c r="A46" s="167" t="s">
        <v>80</v>
      </c>
      <c r="B46" s="55">
        <f t="shared" si="13"/>
        <v>0</v>
      </c>
      <c r="C46" s="58"/>
      <c r="D46" s="58"/>
      <c r="E46" s="58"/>
      <c r="F46" s="58"/>
      <c r="G46" s="58"/>
      <c r="H46" s="59"/>
      <c r="I46" s="57">
        <f t="shared" si="14"/>
        <v>0</v>
      </c>
      <c r="J46" s="58"/>
      <c r="K46" s="58"/>
      <c r="L46" s="58"/>
      <c r="M46" s="58"/>
      <c r="N46" s="58"/>
      <c r="O46" s="59"/>
    </row>
    <row r="47" spans="1:15" hidden="1">
      <c r="A47" s="167" t="s">
        <v>64</v>
      </c>
      <c r="B47" s="55">
        <f t="shared" si="13"/>
        <v>0</v>
      </c>
      <c r="C47" s="58"/>
      <c r="D47" s="58"/>
      <c r="E47" s="58"/>
      <c r="F47" s="58"/>
      <c r="G47" s="58"/>
      <c r="H47" s="59"/>
      <c r="I47" s="57">
        <f t="shared" si="14"/>
        <v>0</v>
      </c>
      <c r="J47" s="58"/>
      <c r="K47" s="58"/>
      <c r="L47" s="58"/>
      <c r="M47" s="58"/>
      <c r="N47" s="58"/>
      <c r="O47" s="59"/>
    </row>
    <row r="48" spans="1:15" ht="17.25" hidden="1" thickBot="1">
      <c r="A48" s="168" t="s">
        <v>82</v>
      </c>
      <c r="B48" s="60">
        <f t="shared" si="13"/>
        <v>0</v>
      </c>
      <c r="C48" s="74"/>
      <c r="D48" s="74"/>
      <c r="E48" s="74"/>
      <c r="F48" s="74"/>
      <c r="G48" s="74"/>
      <c r="H48" s="73"/>
      <c r="I48" s="61">
        <f t="shared" si="14"/>
        <v>0</v>
      </c>
      <c r="J48" s="74"/>
      <c r="K48" s="74"/>
      <c r="L48" s="74"/>
      <c r="M48" s="74"/>
      <c r="N48" s="74"/>
      <c r="O48" s="73"/>
    </row>
    <row r="49" spans="1:15" ht="16.899999999999999" hidden="1" customHeight="1" thickBot="1"/>
    <row r="50" spans="1:15" ht="17.25" hidden="1">
      <c r="A50" s="673" t="s">
        <v>26</v>
      </c>
      <c r="B50" s="678" t="s">
        <v>128</v>
      </c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9"/>
    </row>
    <row r="51" spans="1:15" hidden="1">
      <c r="A51" s="674"/>
      <c r="B51" s="659" t="s">
        <v>109</v>
      </c>
      <c r="C51" s="661" t="s">
        <v>110</v>
      </c>
      <c r="D51" s="661" t="s">
        <v>111</v>
      </c>
      <c r="E51" s="661" t="s">
        <v>112</v>
      </c>
      <c r="F51" s="661" t="s">
        <v>113</v>
      </c>
      <c r="G51" s="663" t="s">
        <v>114</v>
      </c>
      <c r="H51" s="665" t="s">
        <v>115</v>
      </c>
      <c r="I51" s="667" t="s">
        <v>116</v>
      </c>
      <c r="J51" s="669" t="s">
        <v>117</v>
      </c>
      <c r="K51" s="671" t="s">
        <v>118</v>
      </c>
      <c r="L51" s="671" t="s">
        <v>119</v>
      </c>
      <c r="M51" s="671" t="s">
        <v>120</v>
      </c>
      <c r="N51" s="671" t="s">
        <v>114</v>
      </c>
      <c r="O51" s="676" t="s">
        <v>121</v>
      </c>
    </row>
    <row r="52" spans="1:15" ht="17.25" hidden="1" thickBot="1">
      <c r="A52" s="675"/>
      <c r="B52" s="660"/>
      <c r="C52" s="662"/>
      <c r="D52" s="662"/>
      <c r="E52" s="662"/>
      <c r="F52" s="662"/>
      <c r="G52" s="664"/>
      <c r="H52" s="666"/>
      <c r="I52" s="668"/>
      <c r="J52" s="670"/>
      <c r="K52" s="672"/>
      <c r="L52" s="672"/>
      <c r="M52" s="672"/>
      <c r="N52" s="672"/>
      <c r="O52" s="677"/>
    </row>
    <row r="53" spans="1:15" hidden="1">
      <c r="A53" s="166" t="s">
        <v>63</v>
      </c>
      <c r="B53" s="51">
        <f t="shared" ref="B53:B58" si="15">SUM(C53:G53)</f>
        <v>7063769</v>
      </c>
      <c r="C53" s="50">
        <f>SUM(C54:C58)</f>
        <v>386000</v>
      </c>
      <c r="D53" s="50">
        <f t="shared" ref="D53" si="16">SUM(D54:D58)</f>
        <v>2674364</v>
      </c>
      <c r="E53" s="50">
        <f t="shared" ref="E53" si="17">SUM(E54:E58)</f>
        <v>2156027</v>
      </c>
      <c r="F53" s="50">
        <f t="shared" ref="F53" si="18">SUM(F54:F58)</f>
        <v>154701</v>
      </c>
      <c r="G53" s="50">
        <f t="shared" ref="G53" si="19">SUM(G54:G58)</f>
        <v>1692677</v>
      </c>
      <c r="H53" s="52"/>
      <c r="I53" s="53">
        <f t="shared" ref="I53" si="20">SUM(J53:N53)</f>
        <v>2830784</v>
      </c>
      <c r="J53" s="50">
        <f>SUM(J54:J58)</f>
        <v>214377</v>
      </c>
      <c r="K53" s="50">
        <f t="shared" ref="K53" si="21">SUM(K54:K58)</f>
        <v>2223515</v>
      </c>
      <c r="L53" s="50">
        <f t="shared" ref="L53" si="22">SUM(L54:L58)</f>
        <v>4500</v>
      </c>
      <c r="M53" s="50">
        <f t="shared" ref="M53" si="23">SUM(M54:M58)</f>
        <v>0</v>
      </c>
      <c r="N53" s="50">
        <f t="shared" ref="N53" si="24">SUM(N54:N58)</f>
        <v>388392</v>
      </c>
      <c r="O53" s="52"/>
    </row>
    <row r="54" spans="1:15" hidden="1">
      <c r="A54" s="167" t="s">
        <v>78</v>
      </c>
      <c r="B54" s="55">
        <f t="shared" si="15"/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56"/>
      <c r="I54" s="57">
        <f>SUM(J54:N54)</f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56"/>
    </row>
    <row r="55" spans="1:15" hidden="1">
      <c r="A55" s="167" t="s">
        <v>79</v>
      </c>
      <c r="B55" s="55">
        <f t="shared" si="15"/>
        <v>653926</v>
      </c>
      <c r="C55" s="131">
        <v>200000</v>
      </c>
      <c r="D55" s="131">
        <v>84352</v>
      </c>
      <c r="E55" s="131">
        <v>22981</v>
      </c>
      <c r="F55" s="131">
        <v>400</v>
      </c>
      <c r="G55" s="131">
        <v>346193</v>
      </c>
      <c r="H55" s="56"/>
      <c r="I55" s="57">
        <f>SUM(J55:N55)</f>
        <v>216877</v>
      </c>
      <c r="J55" s="131">
        <v>214377</v>
      </c>
      <c r="K55" s="131">
        <v>0</v>
      </c>
      <c r="L55" s="131">
        <v>0</v>
      </c>
      <c r="M55" s="131">
        <v>0</v>
      </c>
      <c r="N55" s="131">
        <v>2500</v>
      </c>
      <c r="O55" s="56"/>
    </row>
    <row r="56" spans="1:15" hidden="1">
      <c r="A56" s="167" t="s">
        <v>80</v>
      </c>
      <c r="B56" s="55">
        <f t="shared" si="15"/>
        <v>2934096</v>
      </c>
      <c r="C56" s="132"/>
      <c r="D56" s="132">
        <v>1444990</v>
      </c>
      <c r="E56" s="132">
        <v>655576</v>
      </c>
      <c r="F56" s="132">
        <v>131276</v>
      </c>
      <c r="G56" s="132">
        <v>702254</v>
      </c>
      <c r="H56" s="59"/>
      <c r="I56" s="57">
        <f>SUM(J56:N56)</f>
        <v>1395290</v>
      </c>
      <c r="J56" s="132">
        <v>0</v>
      </c>
      <c r="K56" s="132">
        <v>1338349</v>
      </c>
      <c r="L56" s="132">
        <v>4500</v>
      </c>
      <c r="M56" s="132">
        <v>0</v>
      </c>
      <c r="N56" s="132">
        <v>52441</v>
      </c>
      <c r="O56" s="59"/>
    </row>
    <row r="57" spans="1:15" hidden="1">
      <c r="A57" s="167" t="s">
        <v>64</v>
      </c>
      <c r="B57" s="55">
        <f t="shared" si="15"/>
        <v>3475747</v>
      </c>
      <c r="C57" s="58">
        <v>186000</v>
      </c>
      <c r="D57" s="58">
        <v>1145022</v>
      </c>
      <c r="E57" s="58">
        <v>1477470</v>
      </c>
      <c r="F57" s="58">
        <v>23025</v>
      </c>
      <c r="G57" s="58">
        <v>644230</v>
      </c>
      <c r="H57" s="109"/>
      <c r="I57" s="57">
        <f>SUM(J57:N57)</f>
        <v>1218617</v>
      </c>
      <c r="J57" s="132">
        <v>0</v>
      </c>
      <c r="K57" s="132">
        <v>885166</v>
      </c>
      <c r="L57" s="132">
        <v>0</v>
      </c>
      <c r="M57" s="132">
        <v>0</v>
      </c>
      <c r="N57" s="132">
        <v>333451</v>
      </c>
      <c r="O57" s="109"/>
    </row>
    <row r="58" spans="1:15" ht="17.25" hidden="1" thickBot="1">
      <c r="A58" s="168" t="s">
        <v>82</v>
      </c>
      <c r="B58" s="60">
        <f t="shared" si="15"/>
        <v>0</v>
      </c>
      <c r="C58" s="74"/>
      <c r="D58" s="74"/>
      <c r="E58" s="74"/>
      <c r="F58" s="74"/>
      <c r="G58" s="74"/>
      <c r="H58" s="73"/>
      <c r="I58" s="61">
        <f>SUM(J58:N58)</f>
        <v>0</v>
      </c>
      <c r="J58" s="74"/>
      <c r="K58" s="74"/>
      <c r="L58" s="74"/>
      <c r="M58" s="74"/>
      <c r="N58" s="74"/>
      <c r="O58" s="73"/>
    </row>
    <row r="59" spans="1:15" ht="16.899999999999999" hidden="1" customHeight="1"/>
    <row r="60" spans="1:15" hidden="1"/>
    <row r="61" spans="1:15" hidden="1"/>
    <row r="62" spans="1:15" hidden="1"/>
  </sheetData>
  <mergeCells count="65">
    <mergeCell ref="K51:K52"/>
    <mergeCell ref="O41:O42"/>
    <mergeCell ref="A1:O1"/>
    <mergeCell ref="A30:A32"/>
    <mergeCell ref="B30:O30"/>
    <mergeCell ref="B50:O50"/>
    <mergeCell ref="G31:G32"/>
    <mergeCell ref="H31:H32"/>
    <mergeCell ref="I31:I32"/>
    <mergeCell ref="J31:J32"/>
    <mergeCell ref="K31:K32"/>
    <mergeCell ref="M31:M32"/>
    <mergeCell ref="N31:N32"/>
    <mergeCell ref="O31:O32"/>
    <mergeCell ref="I41:I42"/>
    <mergeCell ref="J41:J42"/>
    <mergeCell ref="K41:K42"/>
    <mergeCell ref="H41:H42"/>
    <mergeCell ref="C31:C32"/>
    <mergeCell ref="D31:D32"/>
    <mergeCell ref="D41:D42"/>
    <mergeCell ref="E41:E42"/>
    <mergeCell ref="F41:F42"/>
    <mergeCell ref="G41:G42"/>
    <mergeCell ref="E31:E32"/>
    <mergeCell ref="F31:F32"/>
    <mergeCell ref="J51:J52"/>
    <mergeCell ref="B51:B52"/>
    <mergeCell ref="C51:C52"/>
    <mergeCell ref="D51:D52"/>
    <mergeCell ref="E51:E52"/>
    <mergeCell ref="F51:F52"/>
    <mergeCell ref="G51:G52"/>
    <mergeCell ref="H51:H52"/>
    <mergeCell ref="I51:I52"/>
    <mergeCell ref="A50:A52"/>
    <mergeCell ref="A40:A42"/>
    <mergeCell ref="O4:O5"/>
    <mergeCell ref="L51:L52"/>
    <mergeCell ref="M51:M52"/>
    <mergeCell ref="L31:L32"/>
    <mergeCell ref="L41:L42"/>
    <mergeCell ref="M41:M42"/>
    <mergeCell ref="N51:N52"/>
    <mergeCell ref="O51:O52"/>
    <mergeCell ref="N41:N42"/>
    <mergeCell ref="N4:N5"/>
    <mergeCell ref="B40:O40"/>
    <mergeCell ref="B31:B32"/>
    <mergeCell ref="B41:B42"/>
    <mergeCell ref="C41:C42"/>
    <mergeCell ref="A3:A5"/>
    <mergeCell ref="B3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O12" sqref="O12"/>
    </sheetView>
  </sheetViews>
  <sheetFormatPr defaultColWidth="9" defaultRowHeight="16.5"/>
  <cols>
    <col min="1" max="1" width="7" style="22" customWidth="1"/>
    <col min="2" max="2" width="16.625" style="5" customWidth="1"/>
    <col min="3" max="8" width="9" style="22"/>
    <col min="9" max="9" width="7.75" style="22" customWidth="1"/>
    <col min="10" max="10" width="6.875" style="22" customWidth="1"/>
    <col min="11" max="12" width="10.875" style="22" bestFit="1" customWidth="1"/>
    <col min="13" max="13" width="5.75" style="22" customWidth="1"/>
    <col min="14" max="15" width="10.875" style="22" bestFit="1" customWidth="1"/>
    <col min="16" max="16" width="4.375" style="22" bestFit="1" customWidth="1"/>
    <col min="17" max="18" width="10.875" style="22" bestFit="1" customWidth="1"/>
    <col min="19" max="16384" width="9" style="22"/>
  </cols>
  <sheetData>
    <row r="1" spans="1:18" ht="38.25">
      <c r="A1" s="492" t="s">
        <v>142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</row>
    <row r="2" spans="1:18" ht="66.599999999999994" customHeight="1" thickBot="1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</row>
    <row r="3" spans="1:18" s="23" customFormat="1" ht="17.45" customHeight="1">
      <c r="A3" s="692" t="s">
        <v>141</v>
      </c>
      <c r="B3" s="696" t="s">
        <v>35</v>
      </c>
      <c r="C3" s="698" t="s">
        <v>150</v>
      </c>
      <c r="D3" s="699"/>
      <c r="E3" s="699"/>
      <c r="F3" s="699"/>
      <c r="G3" s="699"/>
      <c r="H3" s="699"/>
      <c r="I3" s="684" t="s">
        <v>151</v>
      </c>
      <c r="J3" s="685"/>
      <c r="K3" s="685"/>
      <c r="L3" s="685"/>
      <c r="M3" s="685"/>
      <c r="N3" s="685"/>
      <c r="O3" s="686"/>
    </row>
    <row r="4" spans="1:18" s="24" customFormat="1" ht="17.45" customHeight="1">
      <c r="A4" s="693"/>
      <c r="B4" s="697"/>
      <c r="C4" s="700" t="s">
        <v>99</v>
      </c>
      <c r="D4" s="701"/>
      <c r="E4" s="702" t="s">
        <v>100</v>
      </c>
      <c r="F4" s="703"/>
      <c r="G4" s="704" t="s">
        <v>101</v>
      </c>
      <c r="H4" s="688"/>
      <c r="I4" s="280" t="s">
        <v>99</v>
      </c>
      <c r="J4" s="687" t="s">
        <v>155</v>
      </c>
      <c r="K4" s="688"/>
      <c r="L4" s="689"/>
      <c r="M4" s="688" t="s">
        <v>102</v>
      </c>
      <c r="N4" s="688"/>
      <c r="O4" s="691"/>
    </row>
    <row r="5" spans="1:18" s="24" customFormat="1" ht="18" customHeight="1" thickBot="1">
      <c r="A5" s="693"/>
      <c r="B5" s="697"/>
      <c r="C5" s="133" t="s">
        <v>103</v>
      </c>
      <c r="D5" s="120" t="s">
        <v>104</v>
      </c>
      <c r="E5" s="120" t="s">
        <v>103</v>
      </c>
      <c r="F5" s="120" t="s">
        <v>104</v>
      </c>
      <c r="G5" s="120" t="s">
        <v>103</v>
      </c>
      <c r="H5" s="287" t="s">
        <v>104</v>
      </c>
      <c r="I5" s="281"/>
      <c r="J5" s="147" t="s">
        <v>152</v>
      </c>
      <c r="K5" s="120" t="s">
        <v>154</v>
      </c>
      <c r="L5" s="292" t="s">
        <v>153</v>
      </c>
      <c r="M5" s="145" t="s">
        <v>152</v>
      </c>
      <c r="N5" s="120" t="s">
        <v>154</v>
      </c>
      <c r="O5" s="121" t="s">
        <v>153</v>
      </c>
    </row>
    <row r="6" spans="1:18">
      <c r="A6" s="694">
        <v>2022</v>
      </c>
      <c r="B6" s="317" t="s">
        <v>258</v>
      </c>
      <c r="C6" s="136">
        <f>E6+G6</f>
        <v>331</v>
      </c>
      <c r="D6" s="137">
        <f>F6+H6</f>
        <v>33</v>
      </c>
      <c r="E6" s="100">
        <f>SUM(E7:E18)</f>
        <v>90</v>
      </c>
      <c r="F6" s="100">
        <f>SUM(F7:F18)</f>
        <v>24</v>
      </c>
      <c r="G6" s="100">
        <f>SUM(G7:G18)</f>
        <v>241</v>
      </c>
      <c r="H6" s="282">
        <f>SUM(H7:H18)</f>
        <v>9</v>
      </c>
      <c r="I6" s="409"/>
      <c r="J6" s="410"/>
      <c r="K6" s="411"/>
      <c r="L6" s="412"/>
      <c r="M6" s="413"/>
      <c r="N6" s="411"/>
      <c r="O6" s="414"/>
    </row>
    <row r="7" spans="1:18">
      <c r="A7" s="694"/>
      <c r="B7" s="317" t="s">
        <v>51</v>
      </c>
      <c r="C7" s="101">
        <f>E7+G7</f>
        <v>72</v>
      </c>
      <c r="D7" s="102">
        <f>F7+H7</f>
        <v>0</v>
      </c>
      <c r="E7" s="10">
        <v>29</v>
      </c>
      <c r="F7" s="10">
        <v>0</v>
      </c>
      <c r="G7" s="10">
        <v>43</v>
      </c>
      <c r="H7" s="283">
        <v>0</v>
      </c>
      <c r="I7" s="146">
        <f>((J7+K7-L7)+(M7+N7-O7))</f>
        <v>103</v>
      </c>
      <c r="J7" s="148">
        <v>86</v>
      </c>
      <c r="K7" s="285">
        <v>0</v>
      </c>
      <c r="L7" s="293">
        <v>0</v>
      </c>
      <c r="M7" s="291">
        <v>17</v>
      </c>
      <c r="N7" s="10">
        <v>0</v>
      </c>
      <c r="O7" s="12">
        <v>0</v>
      </c>
    </row>
    <row r="8" spans="1:18">
      <c r="A8" s="694"/>
      <c r="B8" s="317" t="s">
        <v>137</v>
      </c>
      <c r="C8" s="101">
        <f t="shared" ref="C8:C16" si="0">E8+G8</f>
        <v>26</v>
      </c>
      <c r="D8" s="102">
        <f t="shared" ref="D8:D16" si="1">F8+H8</f>
        <v>2</v>
      </c>
      <c r="E8" s="10">
        <v>9</v>
      </c>
      <c r="F8" s="10">
        <v>2</v>
      </c>
      <c r="G8" s="10">
        <v>17</v>
      </c>
      <c r="H8" s="283">
        <v>0</v>
      </c>
      <c r="I8" s="146">
        <f t="shared" ref="I8:I12" si="2">((J8+K8-L8)+(M8+N8-O8))</f>
        <v>103</v>
      </c>
      <c r="J8" s="148">
        <f>J7+K7-L7</f>
        <v>86</v>
      </c>
      <c r="K8" s="285">
        <v>0</v>
      </c>
      <c r="L8" s="293">
        <v>0</v>
      </c>
      <c r="M8" s="148">
        <f>M7+N7-O7</f>
        <v>17</v>
      </c>
      <c r="N8" s="10">
        <v>0</v>
      </c>
      <c r="O8" s="12">
        <v>0</v>
      </c>
    </row>
    <row r="9" spans="1:18">
      <c r="A9" s="694"/>
      <c r="B9" s="317" t="s">
        <v>138</v>
      </c>
      <c r="C9" s="101">
        <f t="shared" si="0"/>
        <v>29</v>
      </c>
      <c r="D9" s="102">
        <f t="shared" si="1"/>
        <v>10</v>
      </c>
      <c r="E9" s="10">
        <v>9</v>
      </c>
      <c r="F9" s="10">
        <v>6</v>
      </c>
      <c r="G9" s="10">
        <v>20</v>
      </c>
      <c r="H9" s="283">
        <v>4</v>
      </c>
      <c r="I9" s="146">
        <f t="shared" si="2"/>
        <v>105</v>
      </c>
      <c r="J9" s="148">
        <f t="shared" ref="J9:J18" si="3">J8+K8-L8</f>
        <v>86</v>
      </c>
      <c r="K9" s="285">
        <v>0</v>
      </c>
      <c r="L9" s="293">
        <v>0</v>
      </c>
      <c r="M9" s="148">
        <f t="shared" ref="M9:M18" si="4">M8+N8-O8</f>
        <v>17</v>
      </c>
      <c r="N9" s="10">
        <v>2</v>
      </c>
      <c r="O9" s="12">
        <v>0</v>
      </c>
    </row>
    <row r="10" spans="1:18">
      <c r="A10" s="694"/>
      <c r="B10" s="317" t="s">
        <v>139</v>
      </c>
      <c r="C10" s="101">
        <f t="shared" si="0"/>
        <v>45</v>
      </c>
      <c r="D10" s="102">
        <f t="shared" si="1"/>
        <v>3</v>
      </c>
      <c r="E10" s="10">
        <v>20</v>
      </c>
      <c r="F10" s="10">
        <v>2</v>
      </c>
      <c r="G10" s="10">
        <v>25</v>
      </c>
      <c r="H10" s="283">
        <v>1</v>
      </c>
      <c r="I10" s="146">
        <f t="shared" si="2"/>
        <v>105</v>
      </c>
      <c r="J10" s="148">
        <f t="shared" si="3"/>
        <v>86</v>
      </c>
      <c r="K10" s="285">
        <v>1</v>
      </c>
      <c r="L10" s="293">
        <v>1</v>
      </c>
      <c r="M10" s="148">
        <f t="shared" si="4"/>
        <v>19</v>
      </c>
      <c r="N10" s="10">
        <v>0</v>
      </c>
      <c r="O10" s="12">
        <v>0</v>
      </c>
    </row>
    <row r="11" spans="1:18">
      <c r="A11" s="694"/>
      <c r="B11" s="317" t="s">
        <v>140</v>
      </c>
      <c r="C11" s="101">
        <f t="shared" si="0"/>
        <v>67</v>
      </c>
      <c r="D11" s="102">
        <f t="shared" si="1"/>
        <v>10</v>
      </c>
      <c r="E11" s="10">
        <v>9</v>
      </c>
      <c r="F11" s="10">
        <v>10</v>
      </c>
      <c r="G11" s="10">
        <v>58</v>
      </c>
      <c r="H11" s="283">
        <v>0</v>
      </c>
      <c r="I11" s="146">
        <f t="shared" si="2"/>
        <v>105</v>
      </c>
      <c r="J11" s="148">
        <f t="shared" si="3"/>
        <v>86</v>
      </c>
      <c r="K11" s="285">
        <v>0</v>
      </c>
      <c r="L11" s="293">
        <v>0</v>
      </c>
      <c r="M11" s="148">
        <f t="shared" si="4"/>
        <v>19</v>
      </c>
      <c r="N11" s="10">
        <v>0</v>
      </c>
      <c r="O11" s="12">
        <v>0</v>
      </c>
    </row>
    <row r="12" spans="1:18">
      <c r="A12" s="694"/>
      <c r="B12" s="317" t="s">
        <v>143</v>
      </c>
      <c r="C12" s="101">
        <f t="shared" si="0"/>
        <v>92</v>
      </c>
      <c r="D12" s="102">
        <f t="shared" si="1"/>
        <v>8</v>
      </c>
      <c r="E12" s="10">
        <v>14</v>
      </c>
      <c r="F12" s="10">
        <v>4</v>
      </c>
      <c r="G12" s="10">
        <v>78</v>
      </c>
      <c r="H12" s="283">
        <v>4</v>
      </c>
      <c r="I12" s="146">
        <f t="shared" si="2"/>
        <v>105</v>
      </c>
      <c r="J12" s="148">
        <f t="shared" si="3"/>
        <v>86</v>
      </c>
      <c r="K12" s="285">
        <v>0</v>
      </c>
      <c r="L12" s="285">
        <v>0</v>
      </c>
      <c r="M12" s="148">
        <f t="shared" si="4"/>
        <v>19</v>
      </c>
      <c r="N12" s="285">
        <v>0</v>
      </c>
      <c r="O12" s="285">
        <v>0</v>
      </c>
    </row>
    <row r="13" spans="1:18">
      <c r="A13" s="694"/>
      <c r="B13" s="317" t="s">
        <v>144</v>
      </c>
      <c r="C13" s="101">
        <f t="shared" si="0"/>
        <v>0</v>
      </c>
      <c r="D13" s="102">
        <f t="shared" si="1"/>
        <v>0</v>
      </c>
      <c r="E13" s="10"/>
      <c r="F13" s="10"/>
      <c r="G13" s="10"/>
      <c r="H13" s="283"/>
      <c r="I13" s="146">
        <f t="shared" ref="I13:I18" si="5">((J13+K13-L13)+(M13+N13-O13))</f>
        <v>105</v>
      </c>
      <c r="J13" s="148">
        <f t="shared" si="3"/>
        <v>86</v>
      </c>
      <c r="K13" s="286"/>
      <c r="L13" s="294"/>
      <c r="M13" s="148">
        <f t="shared" si="4"/>
        <v>19</v>
      </c>
      <c r="N13" s="286"/>
      <c r="O13" s="288"/>
    </row>
    <row r="14" spans="1:18">
      <c r="A14" s="694"/>
      <c r="B14" s="317" t="s">
        <v>145</v>
      </c>
      <c r="C14" s="101">
        <f t="shared" si="0"/>
        <v>0</v>
      </c>
      <c r="D14" s="102">
        <f t="shared" si="1"/>
        <v>0</v>
      </c>
      <c r="E14" s="10"/>
      <c r="F14" s="10"/>
      <c r="G14" s="10"/>
      <c r="H14" s="283"/>
      <c r="I14" s="146">
        <f t="shared" si="5"/>
        <v>105</v>
      </c>
      <c r="J14" s="148">
        <f t="shared" si="3"/>
        <v>86</v>
      </c>
      <c r="K14" s="286"/>
      <c r="L14" s="294"/>
      <c r="M14" s="148">
        <f t="shared" si="4"/>
        <v>19</v>
      </c>
      <c r="N14" s="286"/>
      <c r="O14" s="288"/>
    </row>
    <row r="15" spans="1:18">
      <c r="A15" s="694"/>
      <c r="B15" s="317" t="s">
        <v>146</v>
      </c>
      <c r="C15" s="101">
        <f t="shared" si="0"/>
        <v>0</v>
      </c>
      <c r="D15" s="102">
        <f t="shared" si="1"/>
        <v>0</v>
      </c>
      <c r="E15" s="10"/>
      <c r="F15" s="10"/>
      <c r="G15" s="10"/>
      <c r="H15" s="283"/>
      <c r="I15" s="146">
        <f t="shared" si="5"/>
        <v>105</v>
      </c>
      <c r="J15" s="148">
        <f t="shared" si="3"/>
        <v>86</v>
      </c>
      <c r="K15" s="286"/>
      <c r="L15" s="294"/>
      <c r="M15" s="148">
        <f t="shared" si="4"/>
        <v>19</v>
      </c>
      <c r="N15" s="286"/>
      <c r="O15" s="288"/>
    </row>
    <row r="16" spans="1:18">
      <c r="A16" s="694"/>
      <c r="B16" s="317" t="s">
        <v>147</v>
      </c>
      <c r="C16" s="101">
        <f t="shared" si="0"/>
        <v>0</v>
      </c>
      <c r="D16" s="102">
        <f t="shared" si="1"/>
        <v>0</v>
      </c>
      <c r="E16" s="10"/>
      <c r="F16" s="10"/>
      <c r="G16" s="10"/>
      <c r="H16" s="283"/>
      <c r="I16" s="146">
        <f t="shared" si="5"/>
        <v>105</v>
      </c>
      <c r="J16" s="148">
        <f t="shared" si="3"/>
        <v>86</v>
      </c>
      <c r="K16" s="286"/>
      <c r="L16" s="294"/>
      <c r="M16" s="148">
        <f t="shared" si="4"/>
        <v>19</v>
      </c>
      <c r="N16" s="286"/>
      <c r="O16" s="288"/>
    </row>
    <row r="17" spans="1:15">
      <c r="A17" s="694"/>
      <c r="B17" s="317" t="s">
        <v>148</v>
      </c>
      <c r="C17" s="101">
        <f t="shared" ref="C17:C18" si="6">E17+G17</f>
        <v>0</v>
      </c>
      <c r="D17" s="102">
        <f t="shared" ref="D17:D18" si="7">F17+H17</f>
        <v>0</v>
      </c>
      <c r="E17" s="111"/>
      <c r="F17" s="10"/>
      <c r="G17" s="10"/>
      <c r="H17" s="283"/>
      <c r="I17" s="146">
        <f t="shared" si="5"/>
        <v>105</v>
      </c>
      <c r="J17" s="148">
        <f t="shared" si="3"/>
        <v>86</v>
      </c>
      <c r="K17" s="286"/>
      <c r="L17" s="294"/>
      <c r="M17" s="148">
        <f t="shared" si="4"/>
        <v>19</v>
      </c>
      <c r="N17" s="286"/>
      <c r="O17" s="288"/>
    </row>
    <row r="18" spans="1:15" ht="17.25" thickBot="1">
      <c r="A18" s="695"/>
      <c r="B18" s="318" t="s">
        <v>149</v>
      </c>
      <c r="C18" s="103">
        <f t="shared" si="6"/>
        <v>0</v>
      </c>
      <c r="D18" s="134">
        <f t="shared" si="7"/>
        <v>0</v>
      </c>
      <c r="E18" s="11"/>
      <c r="F18" s="11"/>
      <c r="G18" s="11"/>
      <c r="H18" s="284"/>
      <c r="I18" s="473">
        <f t="shared" si="5"/>
        <v>105</v>
      </c>
      <c r="J18" s="149">
        <f t="shared" si="3"/>
        <v>86</v>
      </c>
      <c r="K18" s="289"/>
      <c r="L18" s="295"/>
      <c r="M18" s="149">
        <f t="shared" si="4"/>
        <v>19</v>
      </c>
      <c r="N18" s="289"/>
      <c r="O18" s="290"/>
    </row>
    <row r="20" spans="1:15">
      <c r="B20" s="5" t="s">
        <v>105</v>
      </c>
    </row>
  </sheetData>
  <mergeCells count="12">
    <mergeCell ref="A6:A18"/>
    <mergeCell ref="B3:B5"/>
    <mergeCell ref="C3:H3"/>
    <mergeCell ref="C4:D4"/>
    <mergeCell ref="E4:F4"/>
    <mergeCell ref="G4:H4"/>
    <mergeCell ref="I3:O3"/>
    <mergeCell ref="J4:L4"/>
    <mergeCell ref="A1:R1"/>
    <mergeCell ref="A2:R2"/>
    <mergeCell ref="M4:O4"/>
    <mergeCell ref="A3:A5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7</vt:i4>
      </vt:variant>
    </vt:vector>
  </HeadingPairs>
  <TitlesOfParts>
    <vt:vector size="18" baseType="lpstr">
      <vt:lpstr>1. 정비 실적</vt:lpstr>
      <vt:lpstr>2. 행정처분 실적</vt:lpstr>
      <vt:lpstr>3. 수거보상제 실적</vt:lpstr>
      <vt:lpstr>4. 모니터단 실적</vt:lpstr>
      <vt:lpstr>5. 홍보실적</vt:lpstr>
      <vt:lpstr>6. 합동단속 실적</vt:lpstr>
      <vt:lpstr>7. 광고물 등 운영현황</vt:lpstr>
      <vt:lpstr>8. 옥외광고발전기금 현황</vt:lpstr>
      <vt:lpstr>9. 옥외광고물 허가 신고 등</vt:lpstr>
      <vt:lpstr>10.청정지역</vt:lpstr>
      <vt:lpstr>11.자동전화서비스</vt:lpstr>
      <vt:lpstr>'1. 정비 실적'!Print_Area</vt:lpstr>
      <vt:lpstr>'11.자동전화서비스'!Print_Area</vt:lpstr>
      <vt:lpstr>'2. 행정처분 실적'!Print_Area</vt:lpstr>
      <vt:lpstr>'5. 홍보실적'!Print_Area</vt:lpstr>
      <vt:lpstr>'6. 합동단속 실적'!Print_Area</vt:lpstr>
      <vt:lpstr>'8. 옥외광고발전기금 현황'!Print_Area</vt:lpstr>
      <vt:lpstr>'8. 옥외광고발전기금 현황'!선택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revision>77</cp:revision>
  <cp:lastPrinted>2022-04-12T00:43:42Z</cp:lastPrinted>
  <dcterms:created xsi:type="dcterms:W3CDTF">2012-06-01T06:24:36Z</dcterms:created>
  <dcterms:modified xsi:type="dcterms:W3CDTF">2022-07-11T01:20:30Z</dcterms:modified>
</cp:coreProperties>
</file>